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carlson\Documents\April 2022\"/>
    </mc:Choice>
  </mc:AlternateContent>
  <xr:revisionPtr revIDLastSave="0" documentId="8_{C377E26A-4E0F-4360-B951-E63ABA23EC63}" xr6:coauthVersionLast="47" xr6:coauthVersionMax="47" xr10:uidLastSave="{00000000-0000-0000-0000-000000000000}"/>
  <bookViews>
    <workbookView xWindow="2250" yWindow="0" windowWidth="16950" windowHeight="11400" xr2:uid="{E6A13158-7BDB-40E9-A86C-F77DB49F0950}"/>
  </bookViews>
  <sheets>
    <sheet name="A. Legitimacy" sheetId="3" r:id="rId1"/>
    <sheet name="B. Accessibility" sheetId="4" r:id="rId2"/>
    <sheet name="C. Predictability" sheetId="7" r:id="rId3"/>
    <sheet name="D. Equitability" sheetId="8" r:id="rId4"/>
    <sheet name="E. Transparency" sheetId="6" r:id="rId5"/>
    <sheet name="F. Rights-compatibility" sheetId="9" r:id="rId6"/>
    <sheet name="G. Continuous learning" sheetId="10" r:id="rId7"/>
    <sheet name="H. Engagement and dialogue" sheetId="11" r:id="rId8"/>
    <sheet name="Summary" sheetId="14" r:id="rId9"/>
  </sheets>
  <definedNames>
    <definedName name="_xlnm._FilterDatabase" localSheetId="8" hidden="1">Summary!$D$1:$E$1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3" l="1"/>
  <c r="F15" i="9"/>
  <c r="H15" i="9"/>
  <c r="F2" i="3"/>
  <c r="H4" i="9"/>
  <c r="H6" i="9"/>
  <c r="H5" i="9"/>
  <c r="H3" i="9"/>
  <c r="H2" i="9"/>
  <c r="F3" i="3"/>
  <c r="F4" i="3"/>
  <c r="F5" i="3"/>
  <c r="F6" i="3"/>
  <c r="F7" i="3"/>
  <c r="F8" i="3"/>
  <c r="F9" i="3"/>
  <c r="F10" i="3"/>
  <c r="F11" i="3"/>
  <c r="F12" i="3"/>
  <c r="F13" i="3"/>
  <c r="F12" i="9"/>
  <c r="H12" i="9" s="1"/>
  <c r="F13" i="9"/>
  <c r="H13" i="9" s="1"/>
  <c r="F14" i="9"/>
  <c r="H14" i="9" s="1"/>
  <c r="G6" i="11"/>
  <c r="F6" i="11"/>
  <c r="H6" i="11" s="1"/>
  <c r="F5" i="11"/>
  <c r="H5" i="11" s="1"/>
  <c r="F4" i="11"/>
  <c r="H4" i="11" s="1"/>
  <c r="F3" i="11"/>
  <c r="H3" i="11" s="1"/>
  <c r="H10" i="10"/>
  <c r="H9" i="10"/>
  <c r="H7" i="10"/>
  <c r="H6" i="10"/>
  <c r="H5" i="10"/>
  <c r="H4" i="10"/>
  <c r="H3" i="10"/>
  <c r="H2" i="10"/>
  <c r="G3" i="10"/>
  <c r="G2" i="10"/>
  <c r="F5" i="10"/>
  <c r="F6" i="10"/>
  <c r="H7" i="9"/>
  <c r="H8" i="9"/>
  <c r="H9" i="9"/>
  <c r="H10" i="9"/>
  <c r="H11" i="9"/>
  <c r="G2" i="9"/>
  <c r="G3" i="9"/>
  <c r="G4" i="9"/>
  <c r="G5" i="9"/>
  <c r="G6" i="9"/>
  <c r="G7" i="9"/>
  <c r="G8" i="9"/>
  <c r="G9" i="9"/>
  <c r="G10" i="9"/>
  <c r="G11" i="9"/>
  <c r="G12" i="9"/>
  <c r="G13" i="9"/>
  <c r="G14" i="9"/>
  <c r="G9" i="6"/>
  <c r="G13" i="3"/>
  <c r="G4" i="11"/>
  <c r="G5" i="11"/>
  <c r="G3" i="11"/>
  <c r="G2" i="11"/>
  <c r="G4" i="10"/>
  <c r="G5" i="10"/>
  <c r="G6" i="10"/>
  <c r="G7" i="10"/>
  <c r="G9" i="10"/>
  <c r="G10" i="10"/>
  <c r="G11" i="10"/>
  <c r="F2" i="6"/>
  <c r="G11" i="3"/>
  <c r="G12" i="3"/>
  <c r="G6" i="3"/>
  <c r="G7" i="3"/>
  <c r="G8" i="3"/>
  <c r="G9" i="3"/>
  <c r="G10" i="3"/>
  <c r="G3" i="3"/>
  <c r="G4" i="3"/>
  <c r="G5" i="3"/>
  <c r="G2" i="3"/>
  <c r="F4" i="9"/>
  <c r="F5" i="9"/>
  <c r="F7" i="6"/>
  <c r="H7" i="6" s="1"/>
  <c r="F6" i="6"/>
  <c r="H6" i="6" s="1"/>
  <c r="G2" i="6"/>
  <c r="F5" i="6"/>
  <c r="G8" i="6"/>
  <c r="G6" i="6"/>
  <c r="G7" i="6"/>
  <c r="G5" i="6"/>
  <c r="G3" i="6"/>
  <c r="G4" i="6"/>
  <c r="F3" i="6"/>
  <c r="G14" i="8"/>
  <c r="G15" i="8"/>
  <c r="G13" i="8"/>
  <c r="G10" i="8"/>
  <c r="G11" i="8"/>
  <c r="G8" i="8"/>
  <c r="G9" i="8"/>
  <c r="G5" i="8"/>
  <c r="G6" i="8"/>
  <c r="G7" i="8"/>
  <c r="G3" i="8"/>
  <c r="G4" i="8"/>
  <c r="G2" i="8"/>
  <c r="F11" i="8"/>
  <c r="H11" i="8" s="1"/>
  <c r="F9" i="8"/>
  <c r="H9" i="8" s="1"/>
  <c r="G13" i="7"/>
  <c r="G12" i="7"/>
  <c r="G11" i="7"/>
  <c r="G9" i="7"/>
  <c r="G6" i="7"/>
  <c r="G7" i="7"/>
  <c r="G8" i="7"/>
  <c r="G5" i="7"/>
  <c r="G2" i="7"/>
  <c r="G3" i="7"/>
  <c r="G3" i="4"/>
  <c r="G4" i="4"/>
  <c r="G5" i="4"/>
  <c r="G6" i="4"/>
  <c r="G7" i="4"/>
  <c r="G8" i="4"/>
  <c r="G9" i="4"/>
  <c r="G10" i="4"/>
  <c r="G11" i="4"/>
  <c r="G12" i="4"/>
  <c r="G2" i="4"/>
  <c r="H2" i="3" l="1"/>
  <c r="H2" i="6"/>
  <c r="F2" i="11"/>
  <c r="H2" i="11" l="1"/>
  <c r="F11" i="10"/>
  <c r="H11" i="10" s="1"/>
  <c r="H12" i="10" s="1"/>
  <c r="B8" i="14" s="1"/>
  <c r="F10" i="10"/>
  <c r="F9" i="10"/>
  <c r="F7" i="10"/>
  <c r="F4" i="10"/>
  <c r="F3" i="10"/>
  <c r="F2" i="10"/>
  <c r="F11" i="9"/>
  <c r="F10" i="9"/>
  <c r="F9" i="9"/>
  <c r="F8" i="9"/>
  <c r="F7" i="9"/>
  <c r="F6" i="9"/>
  <c r="F3" i="9"/>
  <c r="F2" i="9"/>
  <c r="F15" i="8"/>
  <c r="F14" i="8"/>
  <c r="F13" i="8"/>
  <c r="F10" i="8"/>
  <c r="F8" i="8"/>
  <c r="F7" i="8"/>
  <c r="F6" i="8"/>
  <c r="F5" i="8"/>
  <c r="F4" i="8"/>
  <c r="F3" i="8"/>
  <c r="F2" i="8"/>
  <c r="F13" i="7"/>
  <c r="F12" i="7"/>
  <c r="F11" i="7"/>
  <c r="F9" i="7"/>
  <c r="F8" i="7"/>
  <c r="F7" i="7"/>
  <c r="F6" i="7"/>
  <c r="F5" i="7"/>
  <c r="H5" i="7" s="1"/>
  <c r="F3" i="7"/>
  <c r="F2" i="7"/>
  <c r="F9" i="6"/>
  <c r="F8" i="6"/>
  <c r="F4" i="6"/>
  <c r="F12" i="4"/>
  <c r="F13" i="4" s="1"/>
  <c r="F11" i="4"/>
  <c r="F10" i="4"/>
  <c r="F9" i="4"/>
  <c r="F8" i="4"/>
  <c r="F7" i="4"/>
  <c r="F6" i="4"/>
  <c r="F5" i="4"/>
  <c r="F4" i="4"/>
  <c r="F3" i="4"/>
  <c r="F2" i="4"/>
  <c r="H7" i="11" l="1"/>
  <c r="B9" i="14" s="1"/>
  <c r="F10" i="6"/>
  <c r="H4" i="3"/>
  <c r="H8" i="3"/>
  <c r="H7" i="3"/>
  <c r="H8" i="6"/>
  <c r="H8" i="8"/>
  <c r="H5" i="8"/>
  <c r="H6" i="8"/>
  <c r="H2" i="8"/>
  <c r="H13" i="8"/>
  <c r="H10" i="8"/>
  <c r="H4" i="8"/>
  <c r="H3" i="8"/>
  <c r="H7" i="8"/>
  <c r="H14" i="8"/>
  <c r="H15" i="8"/>
  <c r="H8" i="7"/>
  <c r="H12" i="7"/>
  <c r="H7" i="7"/>
  <c r="H6" i="7"/>
  <c r="H11" i="7"/>
  <c r="H3" i="7"/>
  <c r="H9" i="7"/>
  <c r="H13" i="7"/>
  <c r="H2" i="7"/>
  <c r="F7" i="11"/>
  <c r="F12" i="10"/>
  <c r="F16" i="8"/>
  <c r="F14" i="7"/>
  <c r="H7" i="4"/>
  <c r="H12" i="4"/>
  <c r="H4" i="4"/>
  <c r="H3" i="3"/>
  <c r="H10" i="3"/>
  <c r="H11" i="3"/>
  <c r="H9" i="4"/>
  <c r="H8" i="4"/>
  <c r="H5" i="6"/>
  <c r="H3" i="6"/>
  <c r="H4" i="6"/>
  <c r="H9" i="6"/>
  <c r="H5" i="4"/>
  <c r="H2" i="4"/>
  <c r="H3" i="4"/>
  <c r="H11" i="4"/>
  <c r="H6" i="4"/>
  <c r="H10" i="4"/>
  <c r="H6" i="3"/>
  <c r="H9" i="3"/>
  <c r="H5" i="3"/>
  <c r="H12" i="3"/>
  <c r="H13" i="3"/>
  <c r="H14" i="3" l="1"/>
  <c r="B2" i="14" s="1"/>
  <c r="H16" i="8"/>
  <c r="B5" i="14" s="1"/>
  <c r="B7" i="14"/>
  <c r="H10" i="6"/>
  <c r="B6" i="14" s="1"/>
  <c r="H14" i="7"/>
  <c r="B4" i="14" s="1"/>
  <c r="H13" i="4"/>
  <c r="B3" i="14" s="1"/>
  <c r="B10" i="14" l="1"/>
</calcChain>
</file>

<file path=xl/sharedStrings.xml><?xml version="1.0" encoding="utf-8"?>
<sst xmlns="http://schemas.openxmlformats.org/spreadsheetml/2006/main" count="187" uniqueCount="115">
  <si>
    <t>Indicator</t>
  </si>
  <si>
    <t>Explanation</t>
  </si>
  <si>
    <t>Evidence</t>
  </si>
  <si>
    <t>Yes / No / Partial</t>
  </si>
  <si>
    <t>Score</t>
  </si>
  <si>
    <t>Are IAM managers and staff held to high standards of ethical conduct?</t>
  </si>
  <si>
    <t>Are IAM staff members precluded from seeking employment in the parent DFI, and vice versa, for a reasonable “cooling off” period (such as two years)?</t>
  </si>
  <si>
    <t>Weight</t>
  </si>
  <si>
    <t>Weighted score</t>
  </si>
  <si>
    <t>Total</t>
  </si>
  <si>
    <t>monitor the implementation of actions agreed in compliance and dispute resolution?</t>
  </si>
  <si>
    <t>continue monitoring until harms are remedied?</t>
  </si>
  <si>
    <t>In projects involving multiple DFIs (or IAMs):</t>
  </si>
  <si>
    <t>are complainants consulted on efforts to streamline complaint processes?</t>
  </si>
  <si>
    <t>At the conclusion of an IAM process do complainants receive:</t>
  </si>
  <si>
    <t xml:space="preserve">a record of any agreement? </t>
  </si>
  <si>
    <t>Do IAMs take international human rights law into account in compliance reviews, as relevant to the country, project and issues involved?</t>
  </si>
  <si>
    <t>key access constraints from complainants’ perspectives?</t>
  </si>
  <si>
    <t>Criterion</t>
  </si>
  <si>
    <t>information about how to challenge or follow up?</t>
  </si>
  <si>
    <t>Total score</t>
  </si>
  <si>
    <t>(Weight per criterion)</t>
  </si>
  <si>
    <t>(Perfect score: 11)</t>
  </si>
  <si>
    <t>(Perfect weighted score: 12.50)</t>
  </si>
  <si>
    <t>(Perfect score: 8)</t>
  </si>
  <si>
    <t>(Perfect score: 13)</t>
  </si>
  <si>
    <t>(Perfect score: 10)</t>
  </si>
  <si>
    <t>Are IAMs required to proactively seek information relevant to admissibility as needed?</t>
  </si>
  <si>
    <t>(Perfect score: 12)</t>
  </si>
  <si>
    <t>Is the mechanism independent of management?</t>
  </si>
  <si>
    <t>Is the mechanism authorized to initiate investigations without board approval?</t>
  </si>
  <si>
    <t>Does the mechanism have a direct reporting line to the board?</t>
  </si>
  <si>
    <t>Does the mechanism control its own budget, staffing and contracting?</t>
  </si>
  <si>
    <t>Are hiring procedures transparent and are external stakeholders involved in the process of selection of senior IAM staff?</t>
  </si>
  <si>
    <t>Are performance reviews of senior IAM staff carried out by the board rather than management?</t>
  </si>
  <si>
    <t>Is the mechanism trusted by complainants?</t>
  </si>
  <si>
    <t>Does the board have procedures to ensure due process in responding to IAM recommendations and to eliminate conflicts of interest?</t>
  </si>
  <si>
    <t>Are IAM staff suitably qualified in relation to the requisite language skills, experience working with victims, understanding of local contexts and relevant expertise (including, ideally, human rights, and/or business and human rights)?</t>
  </si>
  <si>
    <t>Does the mechanism carry out regular trainings for personnel in order to keep pace with relevant standards and practices?</t>
  </si>
  <si>
    <t>Are both the DFI and clients required to publicize the existence of IAMs among project-affected people in a manner understandable to the communities concerned (taking into account language, disability and other relevant factors), and is this requirement included in contractual agreements?</t>
  </si>
  <si>
    <t>Are access barriers for women, children, persons with disabilities, indigenous people and other population groups identified and addressed, in addition to barriers arising from multiple and intersecting forms of discrimination (e.g. women with disabilities and indigenous girls)?</t>
  </si>
  <si>
    <t>Are complainants free from any categorical requirement to exhaust remedial avenues with the client, GRM and/or DFI?</t>
  </si>
  <si>
    <t>Are complainants free to pursue complaints through IAMs irrespective of parallel proceedings (judicial or otherwise), in principle?</t>
  </si>
  <si>
    <t>Are complainants free to choose between compliance review and dispute resolution processes, or both simultaneously, and are they empowered to make informed choices in this regard?</t>
  </si>
  <si>
    <t>Are complainants free to choose who to represent them, be they local or international organizations?</t>
  </si>
  <si>
    <t>Can complaints be admitted prior to board approval, thereby enabling preventive actions?</t>
  </si>
  <si>
    <t>Can complaints be admitted for a reasonable period of time (such as two years) after project closure, and are time limits for accessing IAMs flexible enough to take into account the time needed for abuses to become apparent?</t>
  </si>
  <si>
    <t>Are evidentiary requirements reasonable, taking into account complainants’ capacity constraints?</t>
  </si>
  <si>
    <t>Are complainants free from any requirement to provide a link between project harms and the DFI safeguard compliance?</t>
  </si>
  <si>
    <t>In situations in which complaints do not meet eligibility criteria, are clear reasons provided within a reasonable time?</t>
  </si>
  <si>
    <t>Are IAM processes and time frames made clearly known to complainants in advance?</t>
  </si>
  <si>
    <t>Are IAMs clear about which harms they can address and which remedies/outcomes are realistically available?</t>
  </si>
  <si>
    <t>Do IAMs provide information in relation to their ability to:</t>
  </si>
  <si>
    <t>monitor the effectiveness of
actions taken to address
harms and to require
updates/corrections if the
initial action identified are
not addressing the issues?</t>
  </si>
  <si>
    <t>carry out monitoring missions on the ground, including with original complainants, other stakeholders, clients and local government?</t>
  </si>
  <si>
    <t>report to the board on implementation?</t>
  </si>
  <si>
    <t>Is there a memorandum of understanding in place between IAMs, or case-specific memorandums of understanding/agreements, that simplify processes for complainants and specify how collaboration between IAMs will work?</t>
  </si>
  <si>
    <t>In situations in which the safeguard standards of the participating banks differ in strength and scope, is there a requirement that the most stringent applicable standards be applied?</t>
  </si>
  <si>
    <t>Are complainants provided with the necessary advisory, technical or financial support?</t>
  </si>
  <si>
    <t>Do IAMs take into account stakeholders’ different needs, abilities, vulnerabilities, languages, cultures, and personal circumstances, including exposure to trauma?</t>
  </si>
  <si>
    <t>Do compliance procedures permit both the IAMs themselves and complainants to review and provide comments on management action plans before they are finalized?</t>
  </si>
  <si>
    <t>Is DFI management required to consider such comments and provide a reasoned explanation in situations in which such comments are not taken into account?</t>
  </si>
  <si>
    <t>In addition to management action plans, are complainants able to obtain and comment on other relevant information (e.g. the evidence submitted, investigation reports and any personal reports, such as medical evaluations) before material decisions are made?</t>
  </si>
  <si>
    <t>Are there any formal avenues to appeal IAM compliance review decisions or DFI management responses?</t>
  </si>
  <si>
    <t>Do IAMs have capacity-building programs and budgets to help equalize the power relations between the parties?</t>
  </si>
  <si>
    <t>Do DFIs and/or IAMs actively engage with stakeholders to make them aware of their rights and safeguard protections and, as needed, facilitate access to external experts and advisers to address power imbalances within the complaints handling process?</t>
  </si>
  <si>
    <t>Are standards of evidence sufficiently flexible and informal from the complainant’s perspective?</t>
  </si>
  <si>
    <t>a record of the process, outcomes and reasons for decisions?</t>
  </si>
  <si>
    <t>Are there clearly defined procedures on how IAMs process complaints with clear lines of responsibility and accountability, which are fully documented and publicly available?</t>
  </si>
  <si>
    <t>Do IAMs remain continuously, proactively engaged with parties regarding the status of cases?</t>
  </si>
  <si>
    <t>Do IAMs have clear rules on handling and disclosing information among the parties, with clear, limited exceptions for commercially confidential documents?</t>
  </si>
  <si>
    <t>Do DFI information policies include a public interest override to mandate disclosure in situations in which human rights violations are concerned?</t>
  </si>
  <si>
    <t>Do IAMs regularly publish a full list of cases, including those deemed ineligible, and key performance metrics, such as the number of complaints, summary outcomes and satisfaction rates?</t>
  </si>
  <si>
    <t>For individual cases, do IAMs publish in a user-friendly manner the full record of a case as well as a summary, an easy way to understand the status of the case and the documentation of the case (complaint submitted, IAM decision, management response, interim and final outcomes, and any monitoring reports)?</t>
  </si>
  <si>
    <t>Does the DFI project document website include reference to any IAM complaints and associated documentation such as management action plans and dispute resolution agreements?</t>
  </si>
  <si>
    <t>Do IAMs publish annual reports and regular newsletters?</t>
  </si>
  <si>
    <t>Are IAM processes respectful, culturally sensitive and empowering from complainants’ perspectives?</t>
  </si>
  <si>
    <t>Are the affected stakeholders consulted about available remedies and the manner in which they should be delivered?</t>
  </si>
  <si>
    <t>Do DFI safeguards and IAM procedures specifically integrate international human rights standards, including with respect to the Guiding Principles on Business and Human Rights, human rights due diligence and remedy?</t>
  </si>
  <si>
    <t>In cases in which there is a conflict between national norms and international norms on human rights, do DFIs and/or IAMs always adopt the higher standard in their deliberations?</t>
  </si>
  <si>
    <t>Do IAMs specify that compliance reviews and dispute resolution processes and outcomes should be non-discriminatory, gender sensitive and compatible with international human rights law?</t>
  </si>
  <si>
    <t>Do IAMs assess possible human rights implications of dispute resolution processes, consult with and advise the parties accordingly?</t>
  </si>
  <si>
    <t>Do IAMs have a plan to address non-implementation of outcomes, such as through referral to another mechanism?</t>
  </si>
  <si>
    <t>Do IAMs evaluate the effectiveness of remedies, address deficiencies, and assess and address the implications of remedies to avoid contributing to further harm?</t>
  </si>
  <si>
    <t>Do DFIs and IAMs have clear published commitments, operational policies and procedures to prevent and address the risks of reprisals?</t>
  </si>
  <si>
    <t>Do IAMs provide for the confidentiality of complainants and permit anonymous complaints in situations in which there are reasonable grounds to believe that there would be a genuine threat to the safety of the complainant if their identities were disclosed?</t>
  </si>
  <si>
    <t>Do DFIs and IAMs collect data and publicly report on the risks of reprisals, taking due account of confidentiality concerns?</t>
  </si>
  <si>
    <t>Are requirements to avoid and address the risks of reprisals included in the contractual agreements of DFIs with the clients and are there sanctions for non-compliance?</t>
  </si>
  <si>
    <t>Do DFIs carry out and publish evaluations, retrospectives and lessons-learned studies?</t>
  </si>
  <si>
    <t>Do DFIs and IAMs seek regular feedback on the experiences of parties and keep a systematic record of the frequency, patterns and causes of grievances?</t>
  </si>
  <si>
    <t>Do DFIs and IAMs collect and regularly publish data on remedial outcomes?</t>
  </si>
  <si>
    <t>Are new DFI project proposals required to be accompanied by a disclosure to the board of prior IAM proceedings involving the proposed client and the outcomes thereof?</t>
  </si>
  <si>
    <t>Are evaluations and lessons learned studies critical in orientation and are they consulted on publicly?</t>
  </si>
  <si>
    <t>Do lessons learned explicitly feedback into DFI strategies, policies and procedures?</t>
  </si>
  <si>
    <t>Do evaluations and lessons learned studies analyze:</t>
  </si>
  <si>
    <t>the nature and patterns of grievances in a way that may reveal sector-specific or systemic issues?</t>
  </si>
  <si>
    <t>examples of good practices, which can be adopted by DFIs and their clients to enhance human rights due diligence processes?</t>
  </si>
  <si>
    <t>(Perfect score: 9)</t>
  </si>
  <si>
    <t>Are external stakeholders consulted in the design of the mechanism, the development and revision of internal policies and IAM procedures and in the ongoing performance review of the mechanism?</t>
  </si>
  <si>
    <t>Do IAMs have robust dispute resolution capacities and internal training and advisory support to ensure that personnel keep pace with developments in mediation best practice?</t>
  </si>
  <si>
    <t>Do IAMs have procedures for compliance review that allow for dialogue and engagement with complainants and other affected stakeholders as part of the investigative and remedy development processes and are IAM staff adequately trained in interview and dialogue techniques that are culturally appropriate and reflect a gender perspective?</t>
  </si>
  <si>
    <t>Are IAMs and DFI management required to consider external stakeholders’ inputs and provide a reasoned explanation of the extent to which comments were taken into account?</t>
  </si>
  <si>
    <t>Are communities fully supported to participate in the respects outlined above, through robust and proactive information disclosure in relevant languages and accessible formats, and capacity-building support as needed?</t>
  </si>
  <si>
    <t>Are complainants actively involved in shaping remedies and commenting on the formulation, implementation and monitoring of management action plans?</t>
  </si>
  <si>
    <t>(Perfect score: 5)</t>
  </si>
  <si>
    <t>This indicator is scored in 'D. Equitability' criterion as indicator #3.</t>
  </si>
  <si>
    <t>A. Legitimacy</t>
  </si>
  <si>
    <t>B. Accessibility</t>
  </si>
  <si>
    <t>C. Predictability</t>
  </si>
  <si>
    <t>D. Equitability</t>
  </si>
  <si>
    <t>E. Transparency</t>
  </si>
  <si>
    <t>F. Rights-compatibility</t>
  </si>
  <si>
    <t>G. Continuous learning</t>
  </si>
  <si>
    <t>H. Engagement and dialogue</t>
  </si>
  <si>
    <t>Duplicated Indicator (not counted towards the 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</si>
</sst>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1"/>
      <color theme="1"/>
      <name val="Calibri"/>
      <family val="2"/>
      <scheme val="minor"/>
    </font>
    <font>
      <i/>
      <sz val="11"/>
      <name val="Calibri"/>
      <family val="2"/>
      <scheme val="minor"/>
    </font>
    <font>
      <i/>
      <sz val="11"/>
      <color rgb="FF000000"/>
      <name val="Calibri"/>
      <family val="2"/>
      <scheme val="minor"/>
    </font>
    <font>
      <u/>
      <sz val="11"/>
      <color theme="1"/>
      <name val="Calibri"/>
      <family val="2"/>
      <scheme val="minor"/>
    </font>
    <font>
      <u/>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49" fontId="0" fillId="0" borderId="0" xfId="0" applyNumberFormat="1" applyAlignment="1">
      <alignment wrapText="1"/>
    </xf>
    <xf numFmtId="0" fontId="0" fillId="0" borderId="0" xfId="0" applyFill="1" applyBorder="1"/>
    <xf numFmtId="2" fontId="0" fillId="0" borderId="0" xfId="0" applyNumberFormat="1" applyFill="1" applyBorder="1" applyAlignment="1">
      <alignment horizontal="center" vertical="center"/>
    </xf>
    <xf numFmtId="2" fontId="0" fillId="0" borderId="0" xfId="0" applyNumberFormat="1" applyFill="1" applyBorder="1"/>
    <xf numFmtId="0" fontId="0" fillId="0" borderId="1" xfId="0" applyBorder="1"/>
    <xf numFmtId="2" fontId="0" fillId="0" borderId="1" xfId="0" applyNumberFormat="1" applyFill="1" applyBorder="1" applyAlignment="1">
      <alignment horizontal="center" vertical="center"/>
    </xf>
    <xf numFmtId="0" fontId="6" fillId="2" borderId="1" xfId="0" applyFont="1" applyFill="1" applyBorder="1"/>
    <xf numFmtId="2" fontId="6" fillId="2" borderId="1" xfId="0" applyNumberFormat="1" applyFont="1" applyFill="1" applyBorder="1"/>
    <xf numFmtId="0" fontId="0" fillId="0" borderId="0" xfId="0" applyAlignment="1">
      <alignment vertical="top"/>
    </xf>
    <xf numFmtId="0" fontId="0" fillId="0" borderId="0" xfId="0" applyFont="1" applyAlignment="1">
      <alignment vertical="top"/>
    </xf>
    <xf numFmtId="0" fontId="0" fillId="0" borderId="0" xfId="0" applyAlignment="1"/>
    <xf numFmtId="0" fontId="0" fillId="0" borderId="1" xfId="0"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0" fillId="0" borderId="0" xfId="0" applyBorder="1"/>
    <xf numFmtId="0" fontId="6" fillId="0" borderId="0" xfId="0" applyFont="1" applyFill="1" applyBorder="1"/>
    <xf numFmtId="2" fontId="6" fillId="0" borderId="0" xfId="0" applyNumberFormat="1" applyFont="1" applyFill="1" applyBorder="1" applyAlignment="1">
      <alignment horizontal="center" vertical="center"/>
    </xf>
    <xf numFmtId="0" fontId="0" fillId="3" borderId="1" xfId="0" applyFill="1" applyBorder="1"/>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2" fontId="0" fillId="3" borderId="1" xfId="0" applyNumberFormat="1" applyFill="1" applyBorder="1" applyAlignment="1">
      <alignment horizontal="left" vertical="center"/>
    </xf>
    <xf numFmtId="2" fontId="0" fillId="3" borderId="1" xfId="0" applyNumberFormat="1" applyFill="1" applyBorder="1" applyAlignment="1">
      <alignment horizontal="left" vertical="center" wrapText="1"/>
    </xf>
    <xf numFmtId="49" fontId="0" fillId="0" borderId="1" xfId="0" applyNumberFormat="1" applyBorder="1" applyAlignment="1">
      <alignment horizontal="left" vertical="center" wrapText="1"/>
    </xf>
    <xf numFmtId="0" fontId="4" fillId="0" borderId="1"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5" fillId="0" borderId="1" xfId="1" applyBorder="1" applyAlignment="1">
      <alignment horizontal="left" vertical="center"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3" borderId="3" xfId="0" applyFill="1" applyBorder="1" applyAlignment="1">
      <alignment horizontal="left" vertical="center" wrapText="1"/>
    </xf>
    <xf numFmtId="2" fontId="0" fillId="3" borderId="3" xfId="0" applyNumberFormat="1" applyFill="1" applyBorder="1" applyAlignment="1">
      <alignment horizontal="left" vertical="center"/>
    </xf>
    <xf numFmtId="0" fontId="0" fillId="0" borderId="0" xfId="0" applyAlignment="1">
      <alignment horizontal="left" vertical="center" wrapText="1"/>
    </xf>
    <xf numFmtId="0" fontId="5" fillId="0" borderId="1" xfId="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3" xfId="0" applyFont="1" applyBorder="1" applyAlignment="1">
      <alignment horizontal="left" vertical="center" wrapText="1"/>
    </xf>
    <xf numFmtId="0" fontId="0" fillId="0" borderId="3" xfId="0" applyBorder="1" applyAlignment="1">
      <alignment horizontal="left" vertical="center" wrapText="1"/>
    </xf>
    <xf numFmtId="2" fontId="0" fillId="2" borderId="2" xfId="0" applyNumberFormat="1" applyFill="1" applyBorder="1" applyAlignment="1">
      <alignment horizontal="left" vertical="center" wrapText="1"/>
    </xf>
    <xf numFmtId="2" fontId="0" fillId="3" borderId="2" xfId="0" applyNumberFormat="1" applyFill="1" applyBorder="1" applyAlignment="1">
      <alignment horizontal="left" vertical="center" wrapText="1"/>
    </xf>
    <xf numFmtId="0" fontId="9" fillId="3" borderId="3" xfId="0" applyFont="1" applyFill="1" applyBorder="1" applyAlignment="1">
      <alignment horizontal="left" vertical="center" wrapText="1"/>
    </xf>
    <xf numFmtId="2" fontId="9" fillId="2" borderId="3" xfId="0" applyNumberFormat="1" applyFont="1" applyFill="1" applyBorder="1" applyAlignment="1">
      <alignment horizontal="left" vertical="center"/>
    </xf>
    <xf numFmtId="2" fontId="9" fillId="3" borderId="3" xfId="0" applyNumberFormat="1" applyFont="1" applyFill="1" applyBorder="1" applyAlignment="1">
      <alignment horizontal="left" vertical="center"/>
    </xf>
    <xf numFmtId="2" fontId="9" fillId="2" borderId="5" xfId="0" applyNumberFormat="1" applyFont="1" applyFill="1" applyBorder="1" applyAlignment="1">
      <alignment horizontal="left" vertical="center"/>
    </xf>
    <xf numFmtId="0" fontId="0" fillId="3" borderId="2" xfId="0" applyFill="1" applyBorder="1" applyAlignment="1">
      <alignment horizontal="left" vertical="center" wrapText="1"/>
    </xf>
    <xf numFmtId="0" fontId="0" fillId="2" borderId="8" xfId="0" applyFill="1" applyBorder="1" applyAlignment="1">
      <alignment horizontal="left" vertical="center" wrapText="1"/>
    </xf>
    <xf numFmtId="0" fontId="1" fillId="0" borderId="0" xfId="0" applyFont="1" applyAlignment="1">
      <alignment horizontal="left" vertical="center" wrapText="1"/>
    </xf>
    <xf numFmtId="0" fontId="4" fillId="0" borderId="3" xfId="0" applyFont="1"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Border="1" applyAlignment="1">
      <alignment horizontal="left" vertical="center"/>
    </xf>
    <xf numFmtId="0" fontId="0" fillId="0" borderId="2" xfId="0" applyBorder="1" applyAlignment="1">
      <alignment horizontal="left" vertical="center" wrapText="1"/>
    </xf>
    <xf numFmtId="0" fontId="8" fillId="0" borderId="0" xfId="0" applyFont="1" applyAlignment="1">
      <alignment horizontal="left" vertical="center" wrapText="1"/>
    </xf>
    <xf numFmtId="0" fontId="0" fillId="0" borderId="11" xfId="0" applyFill="1" applyBorder="1" applyAlignment="1">
      <alignment horizontal="left" vertical="center" wrapText="1"/>
    </xf>
    <xf numFmtId="0" fontId="5" fillId="0" borderId="1" xfId="1" applyBorder="1" applyAlignment="1">
      <alignment horizontal="left" vertical="center"/>
    </xf>
    <xf numFmtId="0" fontId="5" fillId="0" borderId="2" xfId="1" applyBorder="1" applyAlignment="1">
      <alignment horizontal="left" vertical="center" wrapText="1"/>
    </xf>
    <xf numFmtId="0" fontId="5" fillId="0" borderId="3" xfId="1" applyBorder="1" applyAlignment="1">
      <alignment horizontal="left" vertical="center" wrapText="1"/>
    </xf>
    <xf numFmtId="0" fontId="4" fillId="0" borderId="2" xfId="0" applyFont="1" applyBorder="1" applyAlignment="1">
      <alignment horizontal="left" vertical="center" wrapText="1"/>
    </xf>
    <xf numFmtId="0" fontId="5" fillId="0" borderId="2" xfId="1" applyBorder="1" applyAlignment="1">
      <alignment horizontal="left"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5" fillId="0" borderId="1" xfId="1" applyFont="1" applyFill="1" applyBorder="1" applyAlignment="1">
      <alignment horizontal="left" vertical="center" wrapText="1"/>
    </xf>
    <xf numFmtId="0" fontId="0" fillId="0" borderId="2" xfId="0" applyFont="1" applyBorder="1" applyAlignment="1">
      <alignment horizontal="left" vertical="center" wrapText="1"/>
    </xf>
    <xf numFmtId="0" fontId="5" fillId="0" borderId="4" xfId="1" applyFont="1" applyBorder="1" applyAlignment="1">
      <alignment horizontal="left" vertical="center" wrapText="1"/>
    </xf>
    <xf numFmtId="0" fontId="1" fillId="0" borderId="9" xfId="0" applyFont="1" applyBorder="1" applyAlignment="1">
      <alignment horizontal="left" vertical="center" wrapText="1"/>
    </xf>
    <xf numFmtId="2" fontId="10" fillId="2" borderId="5" xfId="0" applyNumberFormat="1" applyFont="1" applyFill="1" applyBorder="1" applyAlignment="1">
      <alignment horizontal="left" vertical="center"/>
    </xf>
    <xf numFmtId="0" fontId="3" fillId="2" borderId="8" xfId="0" applyFont="1" applyFill="1" applyBorder="1" applyAlignment="1">
      <alignment horizontal="left" vertical="center" wrapText="1"/>
    </xf>
    <xf numFmtId="0" fontId="0" fillId="3" borderId="6" xfId="0" applyFill="1" applyBorder="1" applyAlignment="1">
      <alignment horizontal="left" vertical="center" wrapText="1"/>
    </xf>
    <xf numFmtId="0" fontId="5" fillId="0" borderId="4" xfId="1" applyFill="1" applyBorder="1" applyAlignment="1">
      <alignment horizontal="left" vertical="center" wrapText="1"/>
    </xf>
    <xf numFmtId="0" fontId="9" fillId="3" borderId="9" xfId="0" applyFont="1" applyFill="1" applyBorder="1" applyAlignment="1">
      <alignment horizontal="left" vertical="center" wrapText="1"/>
    </xf>
    <xf numFmtId="2" fontId="0" fillId="2" borderId="8" xfId="0" applyNumberForma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2" fontId="9" fillId="3" borderId="10" xfId="0" applyNumberFormat="1" applyFont="1" applyFill="1" applyBorder="1" applyAlignment="1">
      <alignment horizontal="left" vertical="center"/>
    </xf>
    <xf numFmtId="0" fontId="0" fillId="3" borderId="7" xfId="0" applyNumberForma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49" fontId="0" fillId="5" borderId="1" xfId="0" applyNumberFormat="1" applyFill="1" applyBorder="1" applyAlignment="1">
      <alignment vertical="center" wrapText="1"/>
    </xf>
    <xf numFmtId="0" fontId="0" fillId="5" borderId="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4" xfId="0" applyFill="1" applyBorder="1" applyAlignment="1">
      <alignment horizontal="left" vertical="center" wrapText="1"/>
    </xf>
    <xf numFmtId="0" fontId="0" fillId="4" borderId="1" xfId="0" applyFill="1" applyBorder="1" applyAlignment="1">
      <alignment horizontal="left" vertical="top"/>
    </xf>
    <xf numFmtId="0" fontId="0" fillId="4" borderId="11" xfId="0"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Score per criterion</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Summary!$B$1</c:f>
              <c:strCache>
                <c:ptCount val="1"/>
                <c:pt idx="0">
                  <c:v>Score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Summary!$A$2:$A$9</c:f>
              <c:strCache>
                <c:ptCount val="8"/>
                <c:pt idx="0">
                  <c:v>A. Legitimacy</c:v>
                </c:pt>
                <c:pt idx="1">
                  <c:v>B. Accessibility</c:v>
                </c:pt>
                <c:pt idx="2">
                  <c:v>C. Predictability</c:v>
                </c:pt>
                <c:pt idx="3">
                  <c:v>D. Equitability</c:v>
                </c:pt>
                <c:pt idx="4">
                  <c:v>E. Transparency</c:v>
                </c:pt>
                <c:pt idx="5">
                  <c:v>F. Rights-compatibility</c:v>
                </c:pt>
                <c:pt idx="6">
                  <c:v>G. Continuous learning</c:v>
                </c:pt>
                <c:pt idx="7">
                  <c:v>H. Engagement and dialogue</c:v>
                </c:pt>
              </c:strCache>
            </c:strRef>
          </c:cat>
          <c:val>
            <c:numRef>
              <c:f>Summary!$B$2:$B$9</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901-4719-B69B-C1016D38595F}"/>
            </c:ext>
          </c:extLst>
        </c:ser>
        <c:dLbls>
          <c:dLblPos val="outEnd"/>
          <c:showLegendKey val="0"/>
          <c:showVal val="1"/>
          <c:showCatName val="0"/>
          <c:showSerName val="0"/>
          <c:showPercent val="0"/>
          <c:showBubbleSize val="0"/>
        </c:dLbls>
        <c:gapWidth val="182"/>
        <c:axId val="321403728"/>
        <c:axId val="321398320"/>
      </c:barChart>
      <c:catAx>
        <c:axId val="32140372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398320"/>
        <c:crosses val="autoZero"/>
        <c:auto val="1"/>
        <c:lblAlgn val="ctr"/>
        <c:lblOffset val="100"/>
        <c:noMultiLvlLbl val="0"/>
      </c:catAx>
      <c:valAx>
        <c:axId val="321398320"/>
        <c:scaling>
          <c:orientation val="minMax"/>
          <c:max val="12.5"/>
          <c:min val="1"/>
        </c:scaling>
        <c:delete val="1"/>
        <c:axPos val="t"/>
        <c:numFmt formatCode="0.00" sourceLinked="1"/>
        <c:majorTickMark val="out"/>
        <c:minorTickMark val="none"/>
        <c:tickLblPos val="nextTo"/>
        <c:crossAx val="321403728"/>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11906</xdr:colOff>
      <xdr:row>1</xdr:row>
      <xdr:rowOff>11905</xdr:rowOff>
    </xdr:from>
    <xdr:to>
      <xdr:col>8</xdr:col>
      <xdr:colOff>638175</xdr:colOff>
      <xdr:row>15</xdr:row>
      <xdr:rowOff>180974</xdr:rowOff>
    </xdr:to>
    <xdr:graphicFrame macro="">
      <xdr:nvGraphicFramePr>
        <xdr:cNvPr id="2" name="Chart 1">
          <a:extLst>
            <a:ext uri="{FF2B5EF4-FFF2-40B4-BE49-F238E27FC236}">
              <a16:creationId xmlns:a16="http://schemas.microsoft.com/office/drawing/2014/main" id="{5C7FDA5E-D94C-4B75-A014-2EC425EC73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1A36-1BA9-4FDA-A07F-77C374530A67}">
  <dimension ref="A1:H15"/>
  <sheetViews>
    <sheetView tabSelected="1" zoomScale="85" zoomScaleNormal="85" workbookViewId="0">
      <pane xSplit="2" ySplit="1" topLeftCell="C2" activePane="bottomRight" state="frozen"/>
      <selection pane="topRight" activeCell="C1" sqref="C1"/>
      <selection pane="bottomLeft" activeCell="A2" sqref="A2"/>
      <selection pane="bottomRight" activeCell="H14" sqref="H14"/>
    </sheetView>
  </sheetViews>
  <sheetFormatPr defaultRowHeight="14.5" x14ac:dyDescent="0.35"/>
  <cols>
    <col min="1" max="1" width="3.08984375" style="2" bestFit="1" customWidth="1"/>
    <col min="2" max="2" width="31.6328125" customWidth="1"/>
    <col min="3" max="3" width="32.6328125" style="5" customWidth="1"/>
    <col min="4" max="4" width="22.6328125" customWidth="1"/>
    <col min="5" max="5" width="14.6328125" customWidth="1"/>
    <col min="6" max="8" width="8.6328125" customWidth="1"/>
  </cols>
  <sheetData>
    <row r="1" spans="1:8" ht="29" x14ac:dyDescent="0.35">
      <c r="A1" s="91"/>
      <c r="B1" s="92" t="s">
        <v>0</v>
      </c>
      <c r="C1" s="93" t="s">
        <v>1</v>
      </c>
      <c r="D1" s="92" t="s">
        <v>2</v>
      </c>
      <c r="E1" s="92" t="s">
        <v>3</v>
      </c>
      <c r="F1" s="92" t="s">
        <v>4</v>
      </c>
      <c r="G1" s="92" t="s">
        <v>7</v>
      </c>
      <c r="H1" s="92" t="s">
        <v>8</v>
      </c>
    </row>
    <row r="2" spans="1:8" ht="29" x14ac:dyDescent="0.35">
      <c r="A2" s="1">
        <v>1</v>
      </c>
      <c r="B2" s="30" t="s">
        <v>29</v>
      </c>
      <c r="C2" s="36"/>
      <c r="D2" s="36"/>
      <c r="E2" s="31"/>
      <c r="F2" s="32" t="b">
        <f>IF(E2="Yes", 1, IF(E2="Partial", 0.5, IF(E2="No", 0)))</f>
        <v>0</v>
      </c>
      <c r="G2" s="33">
        <f>$G$14/12</f>
        <v>1.0416666666666667</v>
      </c>
      <c r="H2" s="34">
        <f>F2*G2</f>
        <v>0</v>
      </c>
    </row>
    <row r="3" spans="1:8" ht="43.5" x14ac:dyDescent="0.35">
      <c r="A3" s="1">
        <v>2</v>
      </c>
      <c r="B3" s="17" t="s">
        <v>30</v>
      </c>
      <c r="C3" s="35"/>
      <c r="D3" s="31"/>
      <c r="E3" s="31"/>
      <c r="F3" s="32" t="b">
        <f>IF(E3="Yes", 1, IF(E3="Partial", 0.5, IF(E3="No", 0)))</f>
        <v>0</v>
      </c>
      <c r="G3" s="33">
        <f t="shared" ref="G3:G12" si="0">$G$14/12</f>
        <v>1.0416666666666667</v>
      </c>
      <c r="H3" s="33">
        <f>F3*G3</f>
        <v>0</v>
      </c>
    </row>
    <row r="4" spans="1:8" ht="29" x14ac:dyDescent="0.35">
      <c r="A4" s="1">
        <v>3</v>
      </c>
      <c r="B4" s="30" t="s">
        <v>31</v>
      </c>
      <c r="C4" s="23"/>
      <c r="D4" s="31"/>
      <c r="E4" s="31"/>
      <c r="F4" s="32" t="b">
        <f t="shared" ref="F4:F13" si="1">IF(E4="Yes", 1, IF(E4="Partial", 0.5, IF(E4="No", 0)))</f>
        <v>0</v>
      </c>
      <c r="G4" s="33">
        <f t="shared" si="0"/>
        <v>1.0416666666666667</v>
      </c>
      <c r="H4" s="33">
        <f>F4*G4</f>
        <v>0</v>
      </c>
    </row>
    <row r="5" spans="1:8" ht="29" x14ac:dyDescent="0.35">
      <c r="A5" s="1">
        <v>4</v>
      </c>
      <c r="B5" s="17" t="s">
        <v>32</v>
      </c>
      <c r="C5" s="36"/>
      <c r="D5" s="31"/>
      <c r="E5" s="31"/>
      <c r="F5" s="32" t="b">
        <f t="shared" si="1"/>
        <v>0</v>
      </c>
      <c r="G5" s="33">
        <f t="shared" si="0"/>
        <v>1.0416666666666667</v>
      </c>
      <c r="H5" s="33">
        <f t="shared" ref="H5:H13" si="2">F5*G5</f>
        <v>0</v>
      </c>
    </row>
    <row r="6" spans="1:8" ht="58" x14ac:dyDescent="0.35">
      <c r="A6" s="1">
        <v>5</v>
      </c>
      <c r="B6" s="18" t="s">
        <v>33</v>
      </c>
      <c r="C6" s="23"/>
      <c r="D6" s="31"/>
      <c r="E6" s="31"/>
      <c r="F6" s="32" t="b">
        <f t="shared" si="1"/>
        <v>0</v>
      </c>
      <c r="G6" s="33">
        <f t="shared" si="0"/>
        <v>1.0416666666666667</v>
      </c>
      <c r="H6" s="33">
        <f t="shared" si="2"/>
        <v>0</v>
      </c>
    </row>
    <row r="7" spans="1:8" ht="29" x14ac:dyDescent="0.35">
      <c r="A7" s="1">
        <v>6</v>
      </c>
      <c r="B7" s="17" t="s">
        <v>5</v>
      </c>
      <c r="C7" s="35"/>
      <c r="D7" s="31"/>
      <c r="E7" s="31"/>
      <c r="F7" s="32" t="b">
        <f t="shared" si="1"/>
        <v>0</v>
      </c>
      <c r="G7" s="33">
        <f t="shared" si="0"/>
        <v>1.0416666666666667</v>
      </c>
      <c r="H7" s="33">
        <f t="shared" si="2"/>
        <v>0</v>
      </c>
    </row>
    <row r="8" spans="1:8" ht="43.5" x14ac:dyDescent="0.35">
      <c r="A8" s="1">
        <v>7</v>
      </c>
      <c r="B8" s="17" t="s">
        <v>34</v>
      </c>
      <c r="C8" s="45"/>
      <c r="D8" s="36"/>
      <c r="E8" s="31"/>
      <c r="F8" s="32" t="b">
        <f t="shared" si="1"/>
        <v>0</v>
      </c>
      <c r="G8" s="33">
        <f t="shared" si="0"/>
        <v>1.0416666666666667</v>
      </c>
      <c r="H8" s="33">
        <f t="shared" si="2"/>
        <v>0</v>
      </c>
    </row>
    <row r="9" spans="1:8" ht="29" x14ac:dyDescent="0.35">
      <c r="A9" s="1">
        <v>8</v>
      </c>
      <c r="B9" s="17" t="s">
        <v>35</v>
      </c>
      <c r="C9" s="37"/>
      <c r="D9" s="38"/>
      <c r="E9" s="31"/>
      <c r="F9" s="32" t="b">
        <f t="shared" si="1"/>
        <v>0</v>
      </c>
      <c r="G9" s="33">
        <f t="shared" si="0"/>
        <v>1.0416666666666667</v>
      </c>
      <c r="H9" s="33">
        <f t="shared" si="2"/>
        <v>0</v>
      </c>
    </row>
    <row r="10" spans="1:8" ht="58" x14ac:dyDescent="0.35">
      <c r="A10" s="1">
        <v>9</v>
      </c>
      <c r="B10" s="17" t="s">
        <v>36</v>
      </c>
      <c r="C10" s="39"/>
      <c r="D10" s="40"/>
      <c r="E10" s="31"/>
      <c r="F10" s="32" t="b">
        <f t="shared" si="1"/>
        <v>0</v>
      </c>
      <c r="G10" s="33">
        <f t="shared" si="0"/>
        <v>1.0416666666666667</v>
      </c>
      <c r="H10" s="33">
        <f t="shared" si="2"/>
        <v>0</v>
      </c>
    </row>
    <row r="11" spans="1:8" ht="72.5" x14ac:dyDescent="0.35">
      <c r="A11" s="1">
        <v>10</v>
      </c>
      <c r="B11" s="17" t="s">
        <v>6</v>
      </c>
      <c r="C11" s="41"/>
      <c r="D11" s="36"/>
      <c r="E11" s="31"/>
      <c r="F11" s="32" t="b">
        <f t="shared" si="1"/>
        <v>0</v>
      </c>
      <c r="G11" s="33">
        <f>$G$14/12</f>
        <v>1.0416666666666667</v>
      </c>
      <c r="H11" s="33">
        <f>F11*G11</f>
        <v>0</v>
      </c>
    </row>
    <row r="12" spans="1:8" ht="101.5" x14ac:dyDescent="0.35">
      <c r="A12" s="1">
        <v>11</v>
      </c>
      <c r="B12" s="17" t="s">
        <v>37</v>
      </c>
      <c r="C12" s="31"/>
      <c r="D12" s="40"/>
      <c r="E12" s="31"/>
      <c r="F12" s="32" t="b">
        <f t="shared" si="1"/>
        <v>0</v>
      </c>
      <c r="G12" s="33">
        <f t="shared" si="0"/>
        <v>1.0416666666666667</v>
      </c>
      <c r="H12" s="33">
        <f t="shared" si="2"/>
        <v>0</v>
      </c>
    </row>
    <row r="13" spans="1:8" ht="58" x14ac:dyDescent="0.35">
      <c r="A13" s="1">
        <v>12</v>
      </c>
      <c r="B13" s="17" t="s">
        <v>38</v>
      </c>
      <c r="C13" s="31"/>
      <c r="D13" s="42"/>
      <c r="E13" s="31"/>
      <c r="F13" s="43" t="b">
        <f t="shared" si="1"/>
        <v>0</v>
      </c>
      <c r="G13" s="33">
        <f>$G$14/12</f>
        <v>1.0416666666666667</v>
      </c>
      <c r="H13" s="44">
        <f t="shared" si="2"/>
        <v>0</v>
      </c>
    </row>
    <row r="14" spans="1:8" x14ac:dyDescent="0.35">
      <c r="A14" s="99"/>
      <c r="B14" s="95" t="s">
        <v>20</v>
      </c>
      <c r="C14" s="96"/>
      <c r="D14" s="96"/>
      <c r="E14" s="96"/>
      <c r="F14" s="54">
        <f>SUM(F2:F13)</f>
        <v>0</v>
      </c>
      <c r="G14" s="88">
        <v>12.5</v>
      </c>
      <c r="H14" s="55">
        <f>SUM(H2:H13)</f>
        <v>0</v>
      </c>
    </row>
    <row r="15" spans="1:8" ht="58" x14ac:dyDescent="0.35">
      <c r="A15" s="99"/>
      <c r="B15" s="97"/>
      <c r="C15" s="98"/>
      <c r="D15" s="98"/>
      <c r="E15" s="98"/>
      <c r="F15" s="58" t="s">
        <v>28</v>
      </c>
      <c r="G15" s="89" t="s">
        <v>21</v>
      </c>
      <c r="H15" s="52" t="s">
        <v>23</v>
      </c>
    </row>
  </sheetData>
  <mergeCells count="2">
    <mergeCell ref="B14:E15"/>
    <mergeCell ref="A14:A15"/>
  </mergeCells>
  <phoneticPr fontId="2" type="noConversion"/>
  <dataValidations count="1">
    <dataValidation type="list" allowBlank="1" showInputMessage="1" showErrorMessage="1" sqref="E2:E13" xr:uid="{8D1D82D6-E8EA-451B-9598-F6A1AF189622}">
      <formula1>"Yes, No, Partial"</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6F4C-7761-4AFF-9DDE-AFF08C22D8EC}">
  <dimension ref="A1:H14"/>
  <sheetViews>
    <sheetView zoomScale="55" zoomScaleNormal="55" workbookViewId="0">
      <pane xSplit="2" ySplit="1" topLeftCell="C5" activePane="bottomRight" state="frozen"/>
      <selection pane="topRight" activeCell="C1" sqref="C1"/>
      <selection pane="bottomLeft" activeCell="A2" sqref="A2"/>
      <selection pane="bottomRight" activeCell="H13" sqref="H13"/>
    </sheetView>
  </sheetViews>
  <sheetFormatPr defaultRowHeight="14.5" x14ac:dyDescent="0.35"/>
  <cols>
    <col min="1" max="1" width="3.08984375" style="2" bestFit="1" customWidth="1"/>
    <col min="2" max="2" width="31.6328125" customWidth="1"/>
    <col min="3" max="3" width="32.6328125" customWidth="1"/>
    <col min="4" max="4" width="22.6328125" customWidth="1"/>
    <col min="5" max="5" width="14.6328125" customWidth="1"/>
    <col min="6" max="8" width="8.6328125" customWidth="1"/>
  </cols>
  <sheetData>
    <row r="1" spans="1:8" ht="29" x14ac:dyDescent="0.35">
      <c r="A1" s="1"/>
      <c r="B1" s="92" t="s">
        <v>0</v>
      </c>
      <c r="C1" s="92" t="s">
        <v>1</v>
      </c>
      <c r="D1" s="92" t="s">
        <v>2</v>
      </c>
      <c r="E1" s="92" t="s">
        <v>3</v>
      </c>
      <c r="F1" s="92" t="s">
        <v>4</v>
      </c>
      <c r="G1" s="92" t="s">
        <v>7</v>
      </c>
      <c r="H1" s="92" t="s">
        <v>8</v>
      </c>
    </row>
    <row r="2" spans="1:8" ht="130.5" x14ac:dyDescent="0.35">
      <c r="A2" s="1">
        <v>1</v>
      </c>
      <c r="B2" s="18" t="s">
        <v>39</v>
      </c>
      <c r="C2" s="23"/>
      <c r="D2" s="46"/>
      <c r="E2" s="31"/>
      <c r="F2" s="32" t="b">
        <f>IF(E2="Yes", 1, IF(E2="Partial", 0.5, IF(E2="No", 0)))</f>
        <v>0</v>
      </c>
      <c r="G2" s="33">
        <f>$G$13/11</f>
        <v>1.1363636363636365</v>
      </c>
      <c r="H2" s="33">
        <f>F2*G2</f>
        <v>0</v>
      </c>
    </row>
    <row r="3" spans="1:8" ht="130.5" x14ac:dyDescent="0.35">
      <c r="A3" s="1">
        <v>2</v>
      </c>
      <c r="B3" s="17" t="s">
        <v>40</v>
      </c>
      <c r="C3" s="36"/>
      <c r="D3" s="31"/>
      <c r="E3" s="31"/>
      <c r="F3" s="32" t="b">
        <f t="shared" ref="F3:F12" si="0">IF(E3="Yes", 1, IF(E3="Partial", 0.5, IF(E3="No", 0)))</f>
        <v>0</v>
      </c>
      <c r="G3" s="33">
        <f t="shared" ref="G3:G12" si="1">$G$13/11</f>
        <v>1.1363636363636365</v>
      </c>
      <c r="H3" s="33">
        <f t="shared" ref="H3:H12" si="2">F3*G3</f>
        <v>0</v>
      </c>
    </row>
    <row r="4" spans="1:8" ht="58" x14ac:dyDescent="0.35">
      <c r="A4" s="1">
        <v>3</v>
      </c>
      <c r="B4" s="47" t="s">
        <v>41</v>
      </c>
      <c r="C4" s="36"/>
      <c r="D4" s="48"/>
      <c r="E4" s="48"/>
      <c r="F4" s="32" t="b">
        <f t="shared" si="0"/>
        <v>0</v>
      </c>
      <c r="G4" s="33">
        <f t="shared" si="1"/>
        <v>1.1363636363636365</v>
      </c>
      <c r="H4" s="33">
        <f t="shared" si="2"/>
        <v>0</v>
      </c>
    </row>
    <row r="5" spans="1:8" ht="58" x14ac:dyDescent="0.35">
      <c r="A5" s="1">
        <v>4</v>
      </c>
      <c r="B5" s="17" t="s">
        <v>42</v>
      </c>
      <c r="C5" s="36"/>
      <c r="D5" s="31"/>
      <c r="E5" s="31"/>
      <c r="F5" s="32" t="b">
        <f t="shared" si="0"/>
        <v>0</v>
      </c>
      <c r="G5" s="33">
        <f t="shared" si="1"/>
        <v>1.1363636363636365</v>
      </c>
      <c r="H5" s="33">
        <f t="shared" si="2"/>
        <v>0</v>
      </c>
    </row>
    <row r="6" spans="1:8" ht="87" x14ac:dyDescent="0.35">
      <c r="A6" s="1">
        <v>5</v>
      </c>
      <c r="B6" s="17" t="s">
        <v>43</v>
      </c>
      <c r="C6" s="36"/>
      <c r="D6" s="36"/>
      <c r="E6" s="31"/>
      <c r="F6" s="32" t="b">
        <f t="shared" si="0"/>
        <v>0</v>
      </c>
      <c r="G6" s="33">
        <f t="shared" si="1"/>
        <v>1.1363636363636365</v>
      </c>
      <c r="H6" s="33">
        <f t="shared" si="2"/>
        <v>0</v>
      </c>
    </row>
    <row r="7" spans="1:8" ht="43.5" x14ac:dyDescent="0.35">
      <c r="A7" s="1">
        <v>6</v>
      </c>
      <c r="B7" s="17" t="s">
        <v>44</v>
      </c>
      <c r="C7" s="36"/>
      <c r="D7" s="36"/>
      <c r="E7" s="31"/>
      <c r="F7" s="32" t="b">
        <f>IF(E7="Yes", 1, IF(E7="Partial", 0.5, IF(E7="No", 0)))</f>
        <v>0</v>
      </c>
      <c r="G7" s="33">
        <f t="shared" si="1"/>
        <v>1.1363636363636365</v>
      </c>
      <c r="H7" s="33">
        <f t="shared" si="2"/>
        <v>0</v>
      </c>
    </row>
    <row r="8" spans="1:8" ht="43.5" x14ac:dyDescent="0.35">
      <c r="A8" s="1">
        <v>7</v>
      </c>
      <c r="B8" s="17" t="s">
        <v>45</v>
      </c>
      <c r="C8" s="36"/>
      <c r="D8" s="42"/>
      <c r="E8" s="31"/>
      <c r="F8" s="32" t="b">
        <f t="shared" si="0"/>
        <v>0</v>
      </c>
      <c r="G8" s="33">
        <f t="shared" si="1"/>
        <v>1.1363636363636365</v>
      </c>
      <c r="H8" s="33">
        <f t="shared" si="2"/>
        <v>0</v>
      </c>
    </row>
    <row r="9" spans="1:8" ht="101.5" x14ac:dyDescent="0.35">
      <c r="A9" s="1">
        <v>8</v>
      </c>
      <c r="B9" s="17" t="s">
        <v>46</v>
      </c>
      <c r="C9" s="36"/>
      <c r="D9" s="42"/>
      <c r="E9" s="31"/>
      <c r="F9" s="32" t="b">
        <f>IF(E9="Yes", 1, IF(E9="Partial", 0.5, IF(E9="No", 0)))</f>
        <v>0</v>
      </c>
      <c r="G9" s="33">
        <f t="shared" si="1"/>
        <v>1.1363636363636365</v>
      </c>
      <c r="H9" s="33">
        <f t="shared" si="2"/>
        <v>0</v>
      </c>
    </row>
    <row r="10" spans="1:8" ht="43.5" x14ac:dyDescent="0.35">
      <c r="A10" s="1">
        <v>9</v>
      </c>
      <c r="B10" s="18" t="s">
        <v>47</v>
      </c>
      <c r="C10" s="36"/>
      <c r="D10" s="49"/>
      <c r="E10" s="31"/>
      <c r="F10" s="32" t="b">
        <f t="shared" si="0"/>
        <v>0</v>
      </c>
      <c r="G10" s="33">
        <f t="shared" si="1"/>
        <v>1.1363636363636365</v>
      </c>
      <c r="H10" s="33">
        <f>F10*G10</f>
        <v>0</v>
      </c>
    </row>
    <row r="11" spans="1:8" ht="58" x14ac:dyDescent="0.35">
      <c r="A11" s="1">
        <v>10</v>
      </c>
      <c r="B11" s="17" t="s">
        <v>48</v>
      </c>
      <c r="C11" s="36"/>
      <c r="D11" s="49"/>
      <c r="E11" s="31"/>
      <c r="F11" s="32" t="b">
        <f>IF(E11="Yes", 1, IF(E11="Partial", 0.5, IF(E11="No", 0)))</f>
        <v>0</v>
      </c>
      <c r="G11" s="33">
        <f t="shared" si="1"/>
        <v>1.1363636363636365</v>
      </c>
      <c r="H11" s="33">
        <f t="shared" si="2"/>
        <v>0</v>
      </c>
    </row>
    <row r="12" spans="1:8" ht="58" x14ac:dyDescent="0.35">
      <c r="A12" s="1">
        <v>11</v>
      </c>
      <c r="B12" s="50" t="s">
        <v>49</v>
      </c>
      <c r="C12" s="36"/>
      <c r="D12" s="19"/>
      <c r="E12" s="51"/>
      <c r="F12" s="43" t="b">
        <f t="shared" si="0"/>
        <v>0</v>
      </c>
      <c r="G12" s="33">
        <f t="shared" si="1"/>
        <v>1.1363636363636365</v>
      </c>
      <c r="H12" s="44">
        <f t="shared" si="2"/>
        <v>0</v>
      </c>
    </row>
    <row r="13" spans="1:8" x14ac:dyDescent="0.35">
      <c r="A13" s="99"/>
      <c r="B13" s="95" t="s">
        <v>20</v>
      </c>
      <c r="C13" s="96"/>
      <c r="D13" s="96"/>
      <c r="E13" s="96"/>
      <c r="F13" s="54">
        <f>SUM(F2:F12)</f>
        <v>0</v>
      </c>
      <c r="G13" s="56">
        <v>12.5</v>
      </c>
      <c r="H13" s="57">
        <f>SUM(H2:H12)</f>
        <v>0</v>
      </c>
    </row>
    <row r="14" spans="1:8" ht="58" x14ac:dyDescent="0.35">
      <c r="A14" s="99"/>
      <c r="B14" s="97"/>
      <c r="C14" s="98"/>
      <c r="D14" s="98"/>
      <c r="E14" s="98"/>
      <c r="F14" s="58" t="s">
        <v>22</v>
      </c>
      <c r="G14" s="58" t="s">
        <v>21</v>
      </c>
      <c r="H14" s="59" t="s">
        <v>23</v>
      </c>
    </row>
  </sheetData>
  <mergeCells count="2">
    <mergeCell ref="B13:E14"/>
    <mergeCell ref="A13:A14"/>
  </mergeCells>
  <dataValidations count="1">
    <dataValidation type="list" allowBlank="1" showInputMessage="1" showErrorMessage="1" sqref="E2:E12" xr:uid="{EEB53A7D-2498-433A-BD07-2E80DB88B1CE}">
      <formula1>"Yes, No, Partial"</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DC37-E1DF-4972-B639-CE448B75F716}">
  <dimension ref="A1:H227"/>
  <sheetViews>
    <sheetView zoomScale="78" zoomScaleNormal="78" workbookViewId="0">
      <pane xSplit="2" ySplit="1" topLeftCell="C7" activePane="bottomRight" state="frozen"/>
      <selection pane="topRight" activeCell="C1" sqref="C1"/>
      <selection pane="bottomLeft" activeCell="A2" sqref="A2"/>
      <selection pane="bottomRight" activeCell="H14" sqref="H14"/>
    </sheetView>
  </sheetViews>
  <sheetFormatPr defaultRowHeight="14.5" x14ac:dyDescent="0.35"/>
  <cols>
    <col min="1" max="1" width="2.7265625" style="2" bestFit="1" customWidth="1"/>
    <col min="2" max="2" width="31.6328125" customWidth="1"/>
    <col min="3" max="3" width="32.6328125" customWidth="1"/>
    <col min="4" max="4" width="22.6328125" customWidth="1"/>
    <col min="5" max="5" width="14.6328125" customWidth="1"/>
    <col min="6" max="8" width="8.6328125" customWidth="1"/>
  </cols>
  <sheetData>
    <row r="1" spans="1:8" ht="29" x14ac:dyDescent="0.35">
      <c r="A1" s="1"/>
      <c r="B1" s="90" t="s">
        <v>0</v>
      </c>
      <c r="C1" s="90" t="s">
        <v>1</v>
      </c>
      <c r="D1" s="90" t="s">
        <v>2</v>
      </c>
      <c r="E1" s="90" t="s">
        <v>3</v>
      </c>
      <c r="F1" s="90" t="s">
        <v>4</v>
      </c>
      <c r="G1" s="90" t="s">
        <v>7</v>
      </c>
      <c r="H1" s="90" t="s">
        <v>8</v>
      </c>
    </row>
    <row r="2" spans="1:8" ht="43.5" x14ac:dyDescent="0.35">
      <c r="A2" s="1">
        <v>1</v>
      </c>
      <c r="B2" s="60" t="s">
        <v>50</v>
      </c>
      <c r="C2" s="36"/>
      <c r="D2" s="31"/>
      <c r="E2" s="31"/>
      <c r="F2" s="32" t="b">
        <f>IF(E2="Yes", 1, IF(E2="Partial", 0.5, IF(E2="No", 0)))</f>
        <v>0</v>
      </c>
      <c r="G2" s="33">
        <f>$G$14/10</f>
        <v>1.25</v>
      </c>
      <c r="H2" s="33">
        <f>F2*G2</f>
        <v>0</v>
      </c>
    </row>
    <row r="3" spans="1:8" ht="58" x14ac:dyDescent="0.35">
      <c r="A3" s="3">
        <v>2</v>
      </c>
      <c r="B3" s="50" t="s">
        <v>51</v>
      </c>
      <c r="C3" s="61"/>
      <c r="D3" s="23"/>
      <c r="E3" s="51"/>
      <c r="F3" s="43" t="b">
        <f t="shared" ref="F3:F13" si="0">IF(E3="Yes", 1, IF(E3="Partial", 0.5, IF(E3="No", 0)))</f>
        <v>0</v>
      </c>
      <c r="G3" s="44">
        <f>$G$14/10</f>
        <v>1.25</v>
      </c>
      <c r="H3" s="44">
        <f t="shared" ref="H3:H13" si="1">F3*G3</f>
        <v>0</v>
      </c>
    </row>
    <row r="4" spans="1:8" x14ac:dyDescent="0.35">
      <c r="A4" s="104" t="s">
        <v>52</v>
      </c>
      <c r="B4" s="104"/>
      <c r="C4" s="104"/>
      <c r="D4" s="104"/>
      <c r="E4" s="104"/>
      <c r="F4" s="104"/>
      <c r="G4" s="104"/>
      <c r="H4" s="104"/>
    </row>
    <row r="5" spans="1:8" ht="43.5" x14ac:dyDescent="0.35">
      <c r="A5" s="1">
        <v>3</v>
      </c>
      <c r="B5" s="17" t="s">
        <v>10</v>
      </c>
      <c r="C5" s="36"/>
      <c r="D5" s="31"/>
      <c r="E5" s="31"/>
      <c r="F5" s="32" t="b">
        <f t="shared" si="0"/>
        <v>0</v>
      </c>
      <c r="G5" s="33">
        <f>$G$14/10</f>
        <v>1.25</v>
      </c>
      <c r="H5" s="33">
        <f t="shared" si="1"/>
        <v>0</v>
      </c>
    </row>
    <row r="6" spans="1:8" ht="87" x14ac:dyDescent="0.35">
      <c r="A6" s="1">
        <v>4</v>
      </c>
      <c r="B6" s="18" t="s">
        <v>53</v>
      </c>
      <c r="C6" s="36"/>
      <c r="D6" s="36"/>
      <c r="E6" s="31"/>
      <c r="F6" s="32" t="b">
        <f t="shared" si="0"/>
        <v>0</v>
      </c>
      <c r="G6" s="33">
        <f t="shared" ref="G6:G8" si="2">$G$14/10</f>
        <v>1.25</v>
      </c>
      <c r="H6" s="33">
        <f t="shared" si="1"/>
        <v>0</v>
      </c>
    </row>
    <row r="7" spans="1:8" ht="58" x14ac:dyDescent="0.35">
      <c r="A7" s="1">
        <v>5</v>
      </c>
      <c r="B7" s="17" t="s">
        <v>54</v>
      </c>
      <c r="C7" s="36"/>
      <c r="D7" s="31"/>
      <c r="E7" s="31"/>
      <c r="F7" s="32" t="b">
        <f t="shared" si="0"/>
        <v>0</v>
      </c>
      <c r="G7" s="33">
        <f t="shared" si="2"/>
        <v>1.25</v>
      </c>
      <c r="H7" s="33">
        <f t="shared" si="1"/>
        <v>0</v>
      </c>
    </row>
    <row r="8" spans="1:8" ht="29" x14ac:dyDescent="0.35">
      <c r="A8" s="1">
        <v>6</v>
      </c>
      <c r="B8" s="17" t="s">
        <v>55</v>
      </c>
      <c r="C8" s="36"/>
      <c r="D8" s="31"/>
      <c r="E8" s="31"/>
      <c r="F8" s="32" t="b">
        <f>IF(E8="Yes", 1, IF(E8="Partial", 0.5, IF(E8="No", 0)))</f>
        <v>0</v>
      </c>
      <c r="G8" s="33">
        <f t="shared" si="2"/>
        <v>1.25</v>
      </c>
      <c r="H8" s="33">
        <f t="shared" si="1"/>
        <v>0</v>
      </c>
    </row>
    <row r="9" spans="1:8" ht="29" x14ac:dyDescent="0.35">
      <c r="A9" s="1">
        <v>7</v>
      </c>
      <c r="B9" s="17" t="s">
        <v>11</v>
      </c>
      <c r="C9" s="36"/>
      <c r="D9" s="42"/>
      <c r="E9" s="31"/>
      <c r="F9" s="32" t="b">
        <f t="shared" si="0"/>
        <v>0</v>
      </c>
      <c r="G9" s="33">
        <f>$G$14/10</f>
        <v>1.25</v>
      </c>
      <c r="H9" s="33">
        <f t="shared" si="1"/>
        <v>0</v>
      </c>
    </row>
    <row r="10" spans="1:8" x14ac:dyDescent="0.35">
      <c r="A10" s="105" t="s">
        <v>12</v>
      </c>
      <c r="B10" s="106"/>
      <c r="C10" s="106"/>
      <c r="D10" s="106"/>
      <c r="E10" s="106"/>
      <c r="F10" s="106"/>
      <c r="G10" s="106"/>
      <c r="H10" s="107"/>
    </row>
    <row r="11" spans="1:8" ht="116" x14ac:dyDescent="0.35">
      <c r="A11" s="1">
        <v>8</v>
      </c>
      <c r="B11" s="18" t="s">
        <v>56</v>
      </c>
      <c r="C11" s="36"/>
      <c r="D11" s="40"/>
      <c r="E11" s="31"/>
      <c r="F11" s="32" t="b">
        <f>IF(E11="Yes", 1, IF(E11="Partial", 0.5, IF(E11="No", 0)))</f>
        <v>0</v>
      </c>
      <c r="G11" s="33">
        <f>$G$14/10</f>
        <v>1.25</v>
      </c>
      <c r="H11" s="33">
        <f t="shared" si="1"/>
        <v>0</v>
      </c>
    </row>
    <row r="12" spans="1:8" ht="43.5" x14ac:dyDescent="0.35">
      <c r="A12" s="1">
        <v>9</v>
      </c>
      <c r="B12" s="18" t="s">
        <v>13</v>
      </c>
      <c r="C12" s="36"/>
      <c r="D12" s="42"/>
      <c r="E12" s="31"/>
      <c r="F12" s="32" t="b">
        <f>IF(E12="Yes", 1, IF(E12="Partial", 0.5, IF(E12="No", 0)))</f>
        <v>0</v>
      </c>
      <c r="G12" s="33">
        <f>$G$14/10</f>
        <v>1.25</v>
      </c>
      <c r="H12" s="33">
        <f t="shared" si="1"/>
        <v>0</v>
      </c>
    </row>
    <row r="13" spans="1:8" ht="87" x14ac:dyDescent="0.35">
      <c r="A13" s="16">
        <v>10</v>
      </c>
      <c r="B13" s="18" t="s">
        <v>57</v>
      </c>
      <c r="C13" s="23"/>
      <c r="D13" s="46"/>
      <c r="E13" s="48"/>
      <c r="F13" s="43" t="b">
        <f t="shared" si="0"/>
        <v>0</v>
      </c>
      <c r="G13" s="33">
        <f>$G$14/10</f>
        <v>1.25</v>
      </c>
      <c r="H13" s="33">
        <f t="shared" si="1"/>
        <v>0</v>
      </c>
    </row>
    <row r="14" spans="1:8" ht="14.25" customHeight="1" x14ac:dyDescent="0.35">
      <c r="A14" s="100"/>
      <c r="B14" s="95" t="s">
        <v>20</v>
      </c>
      <c r="C14" s="96"/>
      <c r="D14" s="96"/>
      <c r="E14" s="102"/>
      <c r="F14" s="54">
        <f>SUM(F2:F13)</f>
        <v>0</v>
      </c>
      <c r="G14" s="56">
        <v>12.5</v>
      </c>
      <c r="H14" s="57">
        <f>SUM(H2:H13)</f>
        <v>0</v>
      </c>
    </row>
    <row r="15" spans="1:8" ht="58" x14ac:dyDescent="0.35">
      <c r="A15" s="101"/>
      <c r="B15" s="97"/>
      <c r="C15" s="98"/>
      <c r="D15" s="98"/>
      <c r="E15" s="103"/>
      <c r="F15" s="58" t="s">
        <v>26</v>
      </c>
      <c r="G15" s="58" t="s">
        <v>21</v>
      </c>
      <c r="H15" s="59" t="s">
        <v>23</v>
      </c>
    </row>
    <row r="16" spans="1:8" s="26" customFormat="1" x14ac:dyDescent="0.35">
      <c r="A16" s="4"/>
    </row>
    <row r="17" spans="1:1" s="26" customFormat="1" x14ac:dyDescent="0.35">
      <c r="A17" s="4"/>
    </row>
    <row r="18" spans="1:1" s="26" customFormat="1" x14ac:dyDescent="0.35">
      <c r="A18" s="4"/>
    </row>
    <row r="19" spans="1:1" s="26" customFormat="1" x14ac:dyDescent="0.35">
      <c r="A19" s="4"/>
    </row>
    <row r="20" spans="1:1" s="26" customFormat="1" x14ac:dyDescent="0.35">
      <c r="A20" s="4"/>
    </row>
    <row r="21" spans="1:1" s="26" customFormat="1" x14ac:dyDescent="0.35">
      <c r="A21" s="4"/>
    </row>
    <row r="22" spans="1:1" s="26" customFormat="1" x14ac:dyDescent="0.35">
      <c r="A22" s="4"/>
    </row>
    <row r="23" spans="1:1" s="26" customFormat="1" x14ac:dyDescent="0.35">
      <c r="A23" s="4"/>
    </row>
    <row r="24" spans="1:1" s="26" customFormat="1" x14ac:dyDescent="0.35">
      <c r="A24" s="4"/>
    </row>
    <row r="25" spans="1:1" s="26" customFormat="1" x14ac:dyDescent="0.35">
      <c r="A25" s="4"/>
    </row>
    <row r="26" spans="1:1" s="26" customFormat="1" x14ac:dyDescent="0.35">
      <c r="A26" s="4"/>
    </row>
    <row r="27" spans="1:1" s="26" customFormat="1" x14ac:dyDescent="0.35">
      <c r="A27" s="4"/>
    </row>
    <row r="28" spans="1:1" s="26" customFormat="1" x14ac:dyDescent="0.35">
      <c r="A28" s="4"/>
    </row>
    <row r="29" spans="1:1" s="26" customFormat="1" x14ac:dyDescent="0.35">
      <c r="A29" s="4"/>
    </row>
    <row r="30" spans="1:1" s="26" customFormat="1" x14ac:dyDescent="0.35">
      <c r="A30" s="4"/>
    </row>
    <row r="31" spans="1:1" s="26" customFormat="1" x14ac:dyDescent="0.35">
      <c r="A31" s="4"/>
    </row>
    <row r="32" spans="1:1" s="26" customFormat="1" x14ac:dyDescent="0.35">
      <c r="A32" s="4"/>
    </row>
    <row r="33" spans="1:1" s="26" customFormat="1" x14ac:dyDescent="0.35">
      <c r="A33" s="4"/>
    </row>
    <row r="34" spans="1:1" s="26" customFormat="1" x14ac:dyDescent="0.35">
      <c r="A34" s="4"/>
    </row>
    <row r="35" spans="1:1" s="26" customFormat="1" x14ac:dyDescent="0.35">
      <c r="A35" s="4"/>
    </row>
    <row r="36" spans="1:1" s="26" customFormat="1" x14ac:dyDescent="0.35">
      <c r="A36" s="4"/>
    </row>
    <row r="37" spans="1:1" s="26" customFormat="1" x14ac:dyDescent="0.35">
      <c r="A37" s="4"/>
    </row>
    <row r="38" spans="1:1" s="26" customFormat="1" x14ac:dyDescent="0.35">
      <c r="A38" s="4"/>
    </row>
    <row r="39" spans="1:1" s="26" customFormat="1" x14ac:dyDescent="0.35">
      <c r="A39" s="4"/>
    </row>
    <row r="40" spans="1:1" s="26" customFormat="1" x14ac:dyDescent="0.35">
      <c r="A40" s="4"/>
    </row>
    <row r="41" spans="1:1" s="26" customFormat="1" x14ac:dyDescent="0.35">
      <c r="A41" s="4"/>
    </row>
    <row r="42" spans="1:1" s="26" customFormat="1" x14ac:dyDescent="0.35">
      <c r="A42" s="4"/>
    </row>
    <row r="43" spans="1:1" s="26" customFormat="1" x14ac:dyDescent="0.35">
      <c r="A43" s="4"/>
    </row>
    <row r="44" spans="1:1" s="26" customFormat="1" x14ac:dyDescent="0.35">
      <c r="A44" s="4"/>
    </row>
    <row r="45" spans="1:1" s="26" customFormat="1" x14ac:dyDescent="0.35">
      <c r="A45" s="4"/>
    </row>
    <row r="46" spans="1:1" s="26" customFormat="1" x14ac:dyDescent="0.35">
      <c r="A46" s="4"/>
    </row>
    <row r="47" spans="1:1" s="26" customFormat="1" x14ac:dyDescent="0.35">
      <c r="A47" s="4"/>
    </row>
    <row r="48" spans="1:1" s="26" customFormat="1" x14ac:dyDescent="0.35">
      <c r="A48" s="4"/>
    </row>
    <row r="49" spans="1:1" s="26" customFormat="1" x14ac:dyDescent="0.35">
      <c r="A49" s="4"/>
    </row>
    <row r="50" spans="1:1" s="26" customFormat="1" x14ac:dyDescent="0.35">
      <c r="A50" s="4"/>
    </row>
    <row r="51" spans="1:1" s="26" customFormat="1" x14ac:dyDescent="0.35">
      <c r="A51" s="4"/>
    </row>
    <row r="52" spans="1:1" s="26" customFormat="1" x14ac:dyDescent="0.35">
      <c r="A52" s="4"/>
    </row>
    <row r="53" spans="1:1" s="26" customFormat="1" x14ac:dyDescent="0.35">
      <c r="A53" s="4"/>
    </row>
    <row r="54" spans="1:1" s="26" customFormat="1" x14ac:dyDescent="0.35">
      <c r="A54" s="4"/>
    </row>
    <row r="55" spans="1:1" s="26" customFormat="1" x14ac:dyDescent="0.35">
      <c r="A55" s="4"/>
    </row>
    <row r="56" spans="1:1" s="26" customFormat="1" x14ac:dyDescent="0.35">
      <c r="A56" s="4"/>
    </row>
    <row r="57" spans="1:1" s="26" customFormat="1" x14ac:dyDescent="0.35">
      <c r="A57" s="4"/>
    </row>
    <row r="58" spans="1:1" s="26" customFormat="1" x14ac:dyDescent="0.35">
      <c r="A58" s="4"/>
    </row>
    <row r="59" spans="1:1" s="26" customFormat="1" x14ac:dyDescent="0.35">
      <c r="A59" s="4"/>
    </row>
    <row r="60" spans="1:1" s="26" customFormat="1" x14ac:dyDescent="0.35">
      <c r="A60" s="4"/>
    </row>
    <row r="61" spans="1:1" s="26" customFormat="1" x14ac:dyDescent="0.35">
      <c r="A61" s="4"/>
    </row>
    <row r="62" spans="1:1" s="26" customFormat="1" x14ac:dyDescent="0.35">
      <c r="A62" s="4"/>
    </row>
    <row r="63" spans="1:1" s="26" customFormat="1" x14ac:dyDescent="0.35">
      <c r="A63" s="4"/>
    </row>
    <row r="64" spans="1:1" s="26" customFormat="1" x14ac:dyDescent="0.35">
      <c r="A64" s="4"/>
    </row>
    <row r="65" spans="1:1" s="26" customFormat="1" x14ac:dyDescent="0.35">
      <c r="A65" s="4"/>
    </row>
    <row r="66" spans="1:1" s="26" customFormat="1" x14ac:dyDescent="0.35">
      <c r="A66" s="4"/>
    </row>
    <row r="67" spans="1:1" s="26" customFormat="1" x14ac:dyDescent="0.35">
      <c r="A67" s="4"/>
    </row>
    <row r="68" spans="1:1" s="26" customFormat="1" x14ac:dyDescent="0.35">
      <c r="A68" s="4"/>
    </row>
    <row r="69" spans="1:1" s="26" customFormat="1" x14ac:dyDescent="0.35">
      <c r="A69" s="4"/>
    </row>
    <row r="70" spans="1:1" s="26" customFormat="1" x14ac:dyDescent="0.35">
      <c r="A70" s="4"/>
    </row>
    <row r="71" spans="1:1" s="26" customFormat="1" x14ac:dyDescent="0.35">
      <c r="A71" s="4"/>
    </row>
    <row r="72" spans="1:1" s="26" customFormat="1" x14ac:dyDescent="0.35">
      <c r="A72" s="4"/>
    </row>
    <row r="73" spans="1:1" s="26" customFormat="1" x14ac:dyDescent="0.35">
      <c r="A73" s="4"/>
    </row>
    <row r="74" spans="1:1" s="26" customFormat="1" x14ac:dyDescent="0.35">
      <c r="A74" s="4"/>
    </row>
    <row r="75" spans="1:1" s="26" customFormat="1" x14ac:dyDescent="0.35">
      <c r="A75" s="4"/>
    </row>
    <row r="76" spans="1:1" s="26" customFormat="1" x14ac:dyDescent="0.35">
      <c r="A76" s="4"/>
    </row>
    <row r="77" spans="1:1" s="26" customFormat="1" x14ac:dyDescent="0.35">
      <c r="A77" s="4"/>
    </row>
    <row r="78" spans="1:1" s="26" customFormat="1" x14ac:dyDescent="0.35">
      <c r="A78" s="4"/>
    </row>
    <row r="79" spans="1:1" s="26" customFormat="1" x14ac:dyDescent="0.35">
      <c r="A79" s="4"/>
    </row>
    <row r="80" spans="1:1" s="26" customFormat="1" x14ac:dyDescent="0.35">
      <c r="A80" s="4"/>
    </row>
    <row r="81" spans="1:1" s="26" customFormat="1" x14ac:dyDescent="0.35">
      <c r="A81" s="4"/>
    </row>
    <row r="82" spans="1:1" s="26" customFormat="1" x14ac:dyDescent="0.35">
      <c r="A82" s="4"/>
    </row>
    <row r="83" spans="1:1" s="26" customFormat="1" x14ac:dyDescent="0.35">
      <c r="A83" s="4"/>
    </row>
    <row r="84" spans="1:1" s="26" customFormat="1" x14ac:dyDescent="0.35">
      <c r="A84" s="4"/>
    </row>
    <row r="85" spans="1:1" s="26" customFormat="1" x14ac:dyDescent="0.35">
      <c r="A85" s="4"/>
    </row>
    <row r="86" spans="1:1" s="26" customFormat="1" x14ac:dyDescent="0.35">
      <c r="A86" s="4"/>
    </row>
    <row r="87" spans="1:1" s="26" customFormat="1" x14ac:dyDescent="0.35">
      <c r="A87" s="4"/>
    </row>
    <row r="88" spans="1:1" s="26" customFormat="1" x14ac:dyDescent="0.35">
      <c r="A88" s="4"/>
    </row>
    <row r="89" spans="1:1" s="26" customFormat="1" x14ac:dyDescent="0.35">
      <c r="A89" s="4"/>
    </row>
    <row r="90" spans="1:1" s="26" customFormat="1" x14ac:dyDescent="0.35">
      <c r="A90" s="4"/>
    </row>
    <row r="91" spans="1:1" s="26" customFormat="1" x14ac:dyDescent="0.35">
      <c r="A91" s="4"/>
    </row>
    <row r="92" spans="1:1" s="26" customFormat="1" x14ac:dyDescent="0.35">
      <c r="A92" s="4"/>
    </row>
    <row r="93" spans="1:1" s="26" customFormat="1" x14ac:dyDescent="0.35">
      <c r="A93" s="4"/>
    </row>
    <row r="94" spans="1:1" s="26" customFormat="1" x14ac:dyDescent="0.35">
      <c r="A94" s="4"/>
    </row>
    <row r="95" spans="1:1" s="26" customFormat="1" x14ac:dyDescent="0.35">
      <c r="A95" s="4"/>
    </row>
    <row r="96" spans="1:1" s="26" customFormat="1" x14ac:dyDescent="0.35">
      <c r="A96" s="4"/>
    </row>
    <row r="97" spans="1:1" s="26" customFormat="1" x14ac:dyDescent="0.35">
      <c r="A97" s="4"/>
    </row>
    <row r="98" spans="1:1" s="26" customFormat="1" x14ac:dyDescent="0.35">
      <c r="A98" s="4"/>
    </row>
    <row r="99" spans="1:1" s="26" customFormat="1" x14ac:dyDescent="0.35">
      <c r="A99" s="4"/>
    </row>
    <row r="100" spans="1:1" s="26" customFormat="1" x14ac:dyDescent="0.35">
      <c r="A100" s="4"/>
    </row>
    <row r="101" spans="1:1" s="26" customFormat="1" x14ac:dyDescent="0.35">
      <c r="A101" s="4"/>
    </row>
    <row r="102" spans="1:1" s="26" customFormat="1" x14ac:dyDescent="0.35">
      <c r="A102" s="4"/>
    </row>
    <row r="103" spans="1:1" s="26" customFormat="1" x14ac:dyDescent="0.35">
      <c r="A103" s="4"/>
    </row>
    <row r="104" spans="1:1" s="26" customFormat="1" x14ac:dyDescent="0.35">
      <c r="A104" s="4"/>
    </row>
    <row r="105" spans="1:1" s="26" customFormat="1" x14ac:dyDescent="0.35">
      <c r="A105" s="4"/>
    </row>
    <row r="106" spans="1:1" s="26" customFormat="1" x14ac:dyDescent="0.35">
      <c r="A106" s="4"/>
    </row>
    <row r="107" spans="1:1" s="26" customFormat="1" x14ac:dyDescent="0.35">
      <c r="A107" s="4"/>
    </row>
    <row r="108" spans="1:1" s="26" customFormat="1" x14ac:dyDescent="0.35">
      <c r="A108" s="4"/>
    </row>
    <row r="109" spans="1:1" s="26" customFormat="1" x14ac:dyDescent="0.35">
      <c r="A109" s="4"/>
    </row>
    <row r="110" spans="1:1" s="26" customFormat="1" x14ac:dyDescent="0.35">
      <c r="A110" s="4"/>
    </row>
    <row r="111" spans="1:1" s="26" customFormat="1" x14ac:dyDescent="0.35">
      <c r="A111" s="4"/>
    </row>
    <row r="112" spans="1:1" s="26" customFormat="1" x14ac:dyDescent="0.35">
      <c r="A112" s="4"/>
    </row>
    <row r="113" spans="1:1" s="26" customFormat="1" x14ac:dyDescent="0.35">
      <c r="A113" s="4"/>
    </row>
    <row r="114" spans="1:1" s="26" customFormat="1" x14ac:dyDescent="0.35">
      <c r="A114" s="4"/>
    </row>
    <row r="115" spans="1:1" s="26" customFormat="1" x14ac:dyDescent="0.35">
      <c r="A115" s="4"/>
    </row>
    <row r="116" spans="1:1" s="26" customFormat="1" x14ac:dyDescent="0.35">
      <c r="A116" s="4"/>
    </row>
    <row r="117" spans="1:1" s="26" customFormat="1" x14ac:dyDescent="0.35">
      <c r="A117" s="4"/>
    </row>
    <row r="118" spans="1:1" s="26" customFormat="1" x14ac:dyDescent="0.35">
      <c r="A118" s="4"/>
    </row>
    <row r="119" spans="1:1" s="26" customFormat="1" x14ac:dyDescent="0.35">
      <c r="A119" s="4"/>
    </row>
    <row r="120" spans="1:1" s="26" customFormat="1" x14ac:dyDescent="0.35">
      <c r="A120" s="4"/>
    </row>
    <row r="121" spans="1:1" s="26" customFormat="1" x14ac:dyDescent="0.35">
      <c r="A121" s="4"/>
    </row>
    <row r="122" spans="1:1" s="26" customFormat="1" x14ac:dyDescent="0.35">
      <c r="A122" s="4"/>
    </row>
    <row r="123" spans="1:1" s="26" customFormat="1" x14ac:dyDescent="0.35">
      <c r="A123" s="4"/>
    </row>
    <row r="124" spans="1:1" s="26" customFormat="1" x14ac:dyDescent="0.35">
      <c r="A124" s="4"/>
    </row>
    <row r="125" spans="1:1" s="26" customFormat="1" x14ac:dyDescent="0.35">
      <c r="A125" s="4"/>
    </row>
    <row r="126" spans="1:1" s="26" customFormat="1" x14ac:dyDescent="0.35">
      <c r="A126" s="4"/>
    </row>
    <row r="127" spans="1:1" s="26" customFormat="1" x14ac:dyDescent="0.35">
      <c r="A127" s="4"/>
    </row>
    <row r="128" spans="1:1" s="26" customFormat="1" x14ac:dyDescent="0.35">
      <c r="A128" s="4"/>
    </row>
    <row r="129" spans="1:1" s="26" customFormat="1" x14ac:dyDescent="0.35">
      <c r="A129" s="4"/>
    </row>
    <row r="130" spans="1:1" s="26" customFormat="1" x14ac:dyDescent="0.35">
      <c r="A130" s="4"/>
    </row>
    <row r="131" spans="1:1" s="26" customFormat="1" x14ac:dyDescent="0.35">
      <c r="A131" s="4"/>
    </row>
    <row r="132" spans="1:1" s="26" customFormat="1" x14ac:dyDescent="0.35">
      <c r="A132" s="4"/>
    </row>
    <row r="133" spans="1:1" s="26" customFormat="1" x14ac:dyDescent="0.35">
      <c r="A133" s="4"/>
    </row>
    <row r="134" spans="1:1" s="26" customFormat="1" x14ac:dyDescent="0.35">
      <c r="A134" s="4"/>
    </row>
    <row r="135" spans="1:1" s="26" customFormat="1" x14ac:dyDescent="0.35">
      <c r="A135" s="4"/>
    </row>
    <row r="136" spans="1:1" s="26" customFormat="1" x14ac:dyDescent="0.35">
      <c r="A136" s="4"/>
    </row>
    <row r="137" spans="1:1" s="26" customFormat="1" x14ac:dyDescent="0.35">
      <c r="A137" s="4"/>
    </row>
    <row r="138" spans="1:1" s="26" customFormat="1" x14ac:dyDescent="0.35">
      <c r="A138" s="4"/>
    </row>
    <row r="139" spans="1:1" s="26" customFormat="1" x14ac:dyDescent="0.35">
      <c r="A139" s="4"/>
    </row>
    <row r="140" spans="1:1" s="26" customFormat="1" x14ac:dyDescent="0.35">
      <c r="A140" s="4"/>
    </row>
    <row r="141" spans="1:1" s="26" customFormat="1" x14ac:dyDescent="0.35">
      <c r="A141" s="4"/>
    </row>
    <row r="142" spans="1:1" s="26" customFormat="1" x14ac:dyDescent="0.35">
      <c r="A142" s="4"/>
    </row>
    <row r="143" spans="1:1" s="26" customFormat="1" x14ac:dyDescent="0.35">
      <c r="A143" s="4"/>
    </row>
    <row r="144" spans="1:1" s="26" customFormat="1" x14ac:dyDescent="0.35">
      <c r="A144" s="4"/>
    </row>
    <row r="145" spans="1:1" s="26" customFormat="1" x14ac:dyDescent="0.35">
      <c r="A145" s="4"/>
    </row>
    <row r="146" spans="1:1" s="26" customFormat="1" x14ac:dyDescent="0.35">
      <c r="A146" s="4"/>
    </row>
    <row r="147" spans="1:1" s="26" customFormat="1" x14ac:dyDescent="0.35">
      <c r="A147" s="4"/>
    </row>
    <row r="148" spans="1:1" s="26" customFormat="1" x14ac:dyDescent="0.35">
      <c r="A148" s="4"/>
    </row>
    <row r="149" spans="1:1" s="26" customFormat="1" x14ac:dyDescent="0.35">
      <c r="A149" s="4"/>
    </row>
    <row r="150" spans="1:1" s="26" customFormat="1" x14ac:dyDescent="0.35">
      <c r="A150" s="4"/>
    </row>
    <row r="151" spans="1:1" s="26" customFormat="1" x14ac:dyDescent="0.35">
      <c r="A151" s="4"/>
    </row>
    <row r="152" spans="1:1" s="26" customFormat="1" x14ac:dyDescent="0.35">
      <c r="A152" s="4"/>
    </row>
    <row r="153" spans="1:1" s="26" customFormat="1" x14ac:dyDescent="0.35">
      <c r="A153" s="4"/>
    </row>
    <row r="154" spans="1:1" s="26" customFormat="1" x14ac:dyDescent="0.35">
      <c r="A154" s="4"/>
    </row>
    <row r="155" spans="1:1" s="26" customFormat="1" x14ac:dyDescent="0.35">
      <c r="A155" s="4"/>
    </row>
    <row r="156" spans="1:1" s="26" customFormat="1" x14ac:dyDescent="0.35">
      <c r="A156" s="4"/>
    </row>
    <row r="157" spans="1:1" s="26" customFormat="1" x14ac:dyDescent="0.35">
      <c r="A157" s="4"/>
    </row>
    <row r="158" spans="1:1" s="26" customFormat="1" x14ac:dyDescent="0.35">
      <c r="A158" s="4"/>
    </row>
    <row r="159" spans="1:1" s="26" customFormat="1" x14ac:dyDescent="0.35">
      <c r="A159" s="4"/>
    </row>
    <row r="160" spans="1:1" s="26" customFormat="1" x14ac:dyDescent="0.35">
      <c r="A160" s="4"/>
    </row>
    <row r="161" spans="1:1" s="26" customFormat="1" x14ac:dyDescent="0.35">
      <c r="A161" s="4"/>
    </row>
    <row r="162" spans="1:1" s="26" customFormat="1" x14ac:dyDescent="0.35">
      <c r="A162" s="4"/>
    </row>
    <row r="163" spans="1:1" s="26" customFormat="1" x14ac:dyDescent="0.35">
      <c r="A163" s="4"/>
    </row>
    <row r="164" spans="1:1" s="26" customFormat="1" x14ac:dyDescent="0.35">
      <c r="A164" s="4"/>
    </row>
    <row r="165" spans="1:1" s="26" customFormat="1" x14ac:dyDescent="0.35">
      <c r="A165" s="4"/>
    </row>
    <row r="166" spans="1:1" s="26" customFormat="1" x14ac:dyDescent="0.35">
      <c r="A166" s="4"/>
    </row>
    <row r="167" spans="1:1" s="26" customFormat="1" x14ac:dyDescent="0.35">
      <c r="A167" s="4"/>
    </row>
    <row r="168" spans="1:1" s="26" customFormat="1" x14ac:dyDescent="0.35">
      <c r="A168" s="4"/>
    </row>
    <row r="169" spans="1:1" s="26" customFormat="1" x14ac:dyDescent="0.35">
      <c r="A169" s="4"/>
    </row>
    <row r="170" spans="1:1" s="26" customFormat="1" x14ac:dyDescent="0.35">
      <c r="A170" s="4"/>
    </row>
    <row r="171" spans="1:1" s="26" customFormat="1" x14ac:dyDescent="0.35">
      <c r="A171" s="4"/>
    </row>
    <row r="172" spans="1:1" s="26" customFormat="1" x14ac:dyDescent="0.35">
      <c r="A172" s="4"/>
    </row>
    <row r="173" spans="1:1" s="26" customFormat="1" x14ac:dyDescent="0.35">
      <c r="A173" s="4"/>
    </row>
    <row r="174" spans="1:1" s="26" customFormat="1" x14ac:dyDescent="0.35">
      <c r="A174" s="4"/>
    </row>
    <row r="175" spans="1:1" s="26" customFormat="1" x14ac:dyDescent="0.35">
      <c r="A175" s="4"/>
    </row>
    <row r="176" spans="1:1" s="26" customFormat="1" x14ac:dyDescent="0.35">
      <c r="A176" s="4"/>
    </row>
    <row r="177" spans="1:1" s="26" customFormat="1" x14ac:dyDescent="0.35">
      <c r="A177" s="4"/>
    </row>
    <row r="178" spans="1:1" s="26" customFormat="1" x14ac:dyDescent="0.35">
      <c r="A178" s="4"/>
    </row>
    <row r="179" spans="1:1" s="26" customFormat="1" x14ac:dyDescent="0.35">
      <c r="A179" s="4"/>
    </row>
    <row r="180" spans="1:1" s="26" customFormat="1" x14ac:dyDescent="0.35">
      <c r="A180" s="4"/>
    </row>
    <row r="181" spans="1:1" s="26" customFormat="1" x14ac:dyDescent="0.35">
      <c r="A181" s="4"/>
    </row>
    <row r="182" spans="1:1" s="26" customFormat="1" x14ac:dyDescent="0.35">
      <c r="A182" s="4"/>
    </row>
    <row r="183" spans="1:1" s="26" customFormat="1" x14ac:dyDescent="0.35">
      <c r="A183" s="4"/>
    </row>
    <row r="184" spans="1:1" s="26" customFormat="1" x14ac:dyDescent="0.35">
      <c r="A184" s="4"/>
    </row>
    <row r="185" spans="1:1" s="26" customFormat="1" x14ac:dyDescent="0.35">
      <c r="A185" s="4"/>
    </row>
    <row r="186" spans="1:1" s="26" customFormat="1" x14ac:dyDescent="0.35">
      <c r="A186" s="4"/>
    </row>
    <row r="187" spans="1:1" s="26" customFormat="1" x14ac:dyDescent="0.35">
      <c r="A187" s="4"/>
    </row>
    <row r="188" spans="1:1" s="26" customFormat="1" x14ac:dyDescent="0.35">
      <c r="A188" s="4"/>
    </row>
    <row r="189" spans="1:1" s="26" customFormat="1" x14ac:dyDescent="0.35">
      <c r="A189" s="4"/>
    </row>
    <row r="190" spans="1:1" s="26" customFormat="1" x14ac:dyDescent="0.35">
      <c r="A190" s="4"/>
    </row>
    <row r="191" spans="1:1" s="26" customFormat="1" x14ac:dyDescent="0.35">
      <c r="A191" s="4"/>
    </row>
    <row r="192" spans="1:1" s="26" customFormat="1" x14ac:dyDescent="0.35">
      <c r="A192" s="4"/>
    </row>
    <row r="193" spans="1:1" s="26" customFormat="1" x14ac:dyDescent="0.35">
      <c r="A193" s="4"/>
    </row>
    <row r="194" spans="1:1" s="26" customFormat="1" x14ac:dyDescent="0.35">
      <c r="A194" s="4"/>
    </row>
    <row r="195" spans="1:1" s="26" customFormat="1" x14ac:dyDescent="0.35">
      <c r="A195" s="4"/>
    </row>
    <row r="196" spans="1:1" s="26" customFormat="1" x14ac:dyDescent="0.35">
      <c r="A196" s="4"/>
    </row>
    <row r="197" spans="1:1" s="26" customFormat="1" x14ac:dyDescent="0.35">
      <c r="A197" s="4"/>
    </row>
    <row r="198" spans="1:1" s="26" customFormat="1" x14ac:dyDescent="0.35">
      <c r="A198" s="4"/>
    </row>
    <row r="199" spans="1:1" s="26" customFormat="1" x14ac:dyDescent="0.35">
      <c r="A199" s="4"/>
    </row>
    <row r="200" spans="1:1" s="26" customFormat="1" x14ac:dyDescent="0.35">
      <c r="A200" s="4"/>
    </row>
    <row r="201" spans="1:1" s="26" customFormat="1" x14ac:dyDescent="0.35">
      <c r="A201" s="4"/>
    </row>
    <row r="202" spans="1:1" s="26" customFormat="1" x14ac:dyDescent="0.35">
      <c r="A202" s="4"/>
    </row>
    <row r="203" spans="1:1" s="26" customFormat="1" x14ac:dyDescent="0.35">
      <c r="A203" s="4"/>
    </row>
    <row r="204" spans="1:1" s="26" customFormat="1" x14ac:dyDescent="0.35">
      <c r="A204" s="4"/>
    </row>
    <row r="205" spans="1:1" s="26" customFormat="1" x14ac:dyDescent="0.35">
      <c r="A205" s="4"/>
    </row>
    <row r="206" spans="1:1" s="26" customFormat="1" x14ac:dyDescent="0.35">
      <c r="A206" s="4"/>
    </row>
    <row r="207" spans="1:1" s="26" customFormat="1" x14ac:dyDescent="0.35">
      <c r="A207" s="4"/>
    </row>
    <row r="208" spans="1:1" s="26" customFormat="1" x14ac:dyDescent="0.35">
      <c r="A208" s="4"/>
    </row>
    <row r="209" spans="1:1" s="26" customFormat="1" x14ac:dyDescent="0.35">
      <c r="A209" s="4"/>
    </row>
    <row r="210" spans="1:1" s="26" customFormat="1" x14ac:dyDescent="0.35">
      <c r="A210" s="4"/>
    </row>
    <row r="211" spans="1:1" s="26" customFormat="1" x14ac:dyDescent="0.35">
      <c r="A211" s="4"/>
    </row>
    <row r="212" spans="1:1" s="26" customFormat="1" x14ac:dyDescent="0.35">
      <c r="A212" s="4"/>
    </row>
    <row r="213" spans="1:1" s="26" customFormat="1" x14ac:dyDescent="0.35">
      <c r="A213" s="4"/>
    </row>
    <row r="214" spans="1:1" s="26" customFormat="1" x14ac:dyDescent="0.35">
      <c r="A214" s="4"/>
    </row>
    <row r="215" spans="1:1" s="26" customFormat="1" x14ac:dyDescent="0.35">
      <c r="A215" s="4"/>
    </row>
    <row r="216" spans="1:1" s="26" customFormat="1" x14ac:dyDescent="0.35">
      <c r="A216" s="4"/>
    </row>
    <row r="217" spans="1:1" s="26" customFormat="1" x14ac:dyDescent="0.35">
      <c r="A217" s="4"/>
    </row>
    <row r="218" spans="1:1" s="26" customFormat="1" x14ac:dyDescent="0.35">
      <c r="A218" s="4"/>
    </row>
    <row r="219" spans="1:1" s="26" customFormat="1" x14ac:dyDescent="0.35">
      <c r="A219" s="4"/>
    </row>
    <row r="220" spans="1:1" s="26" customFormat="1" x14ac:dyDescent="0.35">
      <c r="A220" s="4"/>
    </row>
    <row r="221" spans="1:1" s="26" customFormat="1" x14ac:dyDescent="0.35">
      <c r="A221" s="4"/>
    </row>
    <row r="222" spans="1:1" s="26" customFormat="1" x14ac:dyDescent="0.35">
      <c r="A222" s="4"/>
    </row>
    <row r="223" spans="1:1" s="26" customFormat="1" x14ac:dyDescent="0.35">
      <c r="A223" s="4"/>
    </row>
    <row r="224" spans="1:1" s="26" customFormat="1" x14ac:dyDescent="0.35">
      <c r="A224" s="4"/>
    </row>
    <row r="225" spans="1:1" s="26" customFormat="1" x14ac:dyDescent="0.35">
      <c r="A225" s="4"/>
    </row>
    <row r="226" spans="1:1" s="26" customFormat="1" x14ac:dyDescent="0.35">
      <c r="A226" s="4"/>
    </row>
    <row r="227" spans="1:1" s="26" customFormat="1" x14ac:dyDescent="0.35">
      <c r="A227" s="4"/>
    </row>
  </sheetData>
  <mergeCells count="4">
    <mergeCell ref="A14:A15"/>
    <mergeCell ref="B14:E15"/>
    <mergeCell ref="A4:H4"/>
    <mergeCell ref="A10:H10"/>
  </mergeCells>
  <dataValidations count="1">
    <dataValidation type="list" allowBlank="1" showInputMessage="1" showErrorMessage="1" sqref="E2:E3 E5:E8 E9 E11:E13" xr:uid="{D7AD1033-A553-4428-8FA9-0A38B65E889D}">
      <formula1>"Yes, No, Partial"</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2297-9761-46C5-9D10-21B420A6B4FC}">
  <dimension ref="A1:H17"/>
  <sheetViews>
    <sheetView zoomScale="55" zoomScaleNormal="55" workbookViewId="0">
      <pane xSplit="2" ySplit="1" topLeftCell="C8" activePane="bottomRight" state="frozen"/>
      <selection pane="topRight" activeCell="C1" sqref="C1"/>
      <selection pane="bottomLeft" activeCell="A2" sqref="A2"/>
      <selection pane="bottomRight" activeCell="H16" sqref="H16"/>
    </sheetView>
  </sheetViews>
  <sheetFormatPr defaultRowHeight="14.5" x14ac:dyDescent="0.35"/>
  <cols>
    <col min="1" max="1" width="2.90625" style="2" bestFit="1" customWidth="1"/>
    <col min="2" max="2" width="31.6328125" customWidth="1"/>
    <col min="3" max="3" width="32.6328125" customWidth="1"/>
    <col min="4" max="4" width="22.6328125" customWidth="1"/>
    <col min="5" max="5" width="14.6328125" customWidth="1"/>
    <col min="6" max="8" width="8.6328125" customWidth="1"/>
  </cols>
  <sheetData>
    <row r="1" spans="1:8" ht="29" x14ac:dyDescent="0.35">
      <c r="A1" s="1"/>
      <c r="B1" s="90" t="s">
        <v>0</v>
      </c>
      <c r="C1" s="90" t="s">
        <v>1</v>
      </c>
      <c r="D1" s="90" t="s">
        <v>2</v>
      </c>
      <c r="E1" s="90" t="s">
        <v>3</v>
      </c>
      <c r="F1" s="90" t="s">
        <v>4</v>
      </c>
      <c r="G1" s="90" t="s">
        <v>7</v>
      </c>
      <c r="H1" s="90" t="s">
        <v>8</v>
      </c>
    </row>
    <row r="2" spans="1:8" ht="43.5" x14ac:dyDescent="0.35">
      <c r="A2" s="1">
        <v>1</v>
      </c>
      <c r="B2" s="17" t="s">
        <v>58</v>
      </c>
      <c r="C2" s="36"/>
      <c r="D2" s="63"/>
      <c r="E2" s="31"/>
      <c r="F2" s="32" t="b">
        <f>IF(E2="Yes", 1, IF(E2="Partial", 0.5, IF(E2="No", 0)))</f>
        <v>0</v>
      </c>
      <c r="G2" s="33">
        <f>$G$16/13</f>
        <v>0.96153846153846156</v>
      </c>
      <c r="H2" s="33">
        <f>F2*G2</f>
        <v>0</v>
      </c>
    </row>
    <row r="3" spans="1:8" ht="91.15" customHeight="1" x14ac:dyDescent="0.35">
      <c r="A3" s="1">
        <v>2</v>
      </c>
      <c r="B3" s="18" t="s">
        <v>59</v>
      </c>
      <c r="C3" s="23"/>
      <c r="D3" s="31"/>
      <c r="E3" s="31"/>
      <c r="F3" s="32" t="b">
        <f t="shared" ref="F3:F15" si="0">IF(E3="Yes", 1, IF(E3="Partial", 0.5, IF(E3="No", 0)))</f>
        <v>0</v>
      </c>
      <c r="G3" s="33">
        <f t="shared" ref="G3:G15" si="1">$G$16/13</f>
        <v>0.96153846153846156</v>
      </c>
      <c r="H3" s="33">
        <f t="shared" ref="H3:H15" si="2">F3*G3</f>
        <v>0</v>
      </c>
    </row>
    <row r="4" spans="1:8" ht="72.5" x14ac:dyDescent="0.35">
      <c r="A4" s="1">
        <v>3</v>
      </c>
      <c r="B4" s="18" t="s">
        <v>60</v>
      </c>
      <c r="C4" s="36"/>
      <c r="D4" s="31"/>
      <c r="E4" s="31"/>
      <c r="F4" s="32" t="b">
        <f t="shared" si="0"/>
        <v>0</v>
      </c>
      <c r="G4" s="33">
        <f t="shared" si="1"/>
        <v>0.96153846153846156</v>
      </c>
      <c r="H4" s="33">
        <f t="shared" si="2"/>
        <v>0</v>
      </c>
    </row>
    <row r="5" spans="1:8" ht="72.5" x14ac:dyDescent="0.35">
      <c r="A5" s="1">
        <v>4</v>
      </c>
      <c r="B5" s="17" t="s">
        <v>61</v>
      </c>
      <c r="C5" s="36"/>
      <c r="D5" s="31"/>
      <c r="E5" s="31"/>
      <c r="F5" s="32" t="b">
        <f t="shared" si="0"/>
        <v>0</v>
      </c>
      <c r="G5" s="33">
        <f>$G$16/13</f>
        <v>0.96153846153846156</v>
      </c>
      <c r="H5" s="33">
        <f t="shared" si="2"/>
        <v>0</v>
      </c>
    </row>
    <row r="6" spans="1:8" ht="116" x14ac:dyDescent="0.35">
      <c r="A6" s="1">
        <v>5</v>
      </c>
      <c r="B6" s="18" t="s">
        <v>62</v>
      </c>
      <c r="C6" s="36"/>
      <c r="D6" s="36"/>
      <c r="E6" s="31"/>
      <c r="F6" s="32" t="b">
        <f t="shared" si="0"/>
        <v>0</v>
      </c>
      <c r="G6" s="33">
        <f t="shared" si="1"/>
        <v>0.96153846153846156</v>
      </c>
      <c r="H6" s="33">
        <f t="shared" si="2"/>
        <v>0</v>
      </c>
    </row>
    <row r="7" spans="1:8" ht="58" x14ac:dyDescent="0.35">
      <c r="A7" s="1">
        <v>6</v>
      </c>
      <c r="B7" s="18" t="s">
        <v>63</v>
      </c>
      <c r="C7" s="36"/>
      <c r="D7" s="36"/>
      <c r="E7" s="31"/>
      <c r="F7" s="32" t="b">
        <f>IF(E7="Yes", 1, IF(E7="Partial", 0.5, IF(E7="No", 0)))</f>
        <v>0</v>
      </c>
      <c r="G7" s="33">
        <f t="shared" si="1"/>
        <v>0.96153846153846156</v>
      </c>
      <c r="H7" s="33">
        <f t="shared" si="2"/>
        <v>0</v>
      </c>
    </row>
    <row r="8" spans="1:8" ht="58" x14ac:dyDescent="0.35">
      <c r="A8" s="1">
        <v>7</v>
      </c>
      <c r="B8" s="64" t="s">
        <v>64</v>
      </c>
      <c r="C8" s="36"/>
      <c r="D8" s="19"/>
      <c r="E8" s="51"/>
      <c r="F8" s="32" t="b">
        <f t="shared" si="0"/>
        <v>0</v>
      </c>
      <c r="G8" s="33">
        <f>$G$16/13</f>
        <v>0.96153846153846156</v>
      </c>
      <c r="H8" s="33">
        <f t="shared" si="2"/>
        <v>0</v>
      </c>
    </row>
    <row r="9" spans="1:8" ht="116" x14ac:dyDescent="0.35">
      <c r="A9" s="1">
        <v>8</v>
      </c>
      <c r="B9" s="30" t="s">
        <v>65</v>
      </c>
      <c r="C9" s="36"/>
      <c r="D9" s="62"/>
      <c r="E9" s="31"/>
      <c r="F9" s="32" t="b">
        <f t="shared" si="0"/>
        <v>0</v>
      </c>
      <c r="G9" s="33">
        <f t="shared" si="1"/>
        <v>0.96153846153846156</v>
      </c>
      <c r="H9" s="33">
        <f t="shared" si="2"/>
        <v>0</v>
      </c>
    </row>
    <row r="10" spans="1:8" ht="43.5" x14ac:dyDescent="0.35">
      <c r="A10" s="3">
        <v>9</v>
      </c>
      <c r="B10" s="17" t="s">
        <v>66</v>
      </c>
      <c r="C10" s="36"/>
      <c r="D10" s="62"/>
      <c r="E10" s="31"/>
      <c r="F10" s="43" t="b">
        <f>IF(E10="Yes", 1, IF(E10="Partial", 0.5, IF(E10="No", 0)))</f>
        <v>0</v>
      </c>
      <c r="G10" s="33">
        <f>$G$16/13</f>
        <v>0.96153846153846156</v>
      </c>
      <c r="H10" s="44">
        <f t="shared" si="2"/>
        <v>0</v>
      </c>
    </row>
    <row r="11" spans="1:8" ht="43.5" x14ac:dyDescent="0.35">
      <c r="A11" s="1">
        <v>10</v>
      </c>
      <c r="B11" s="30" t="s">
        <v>27</v>
      </c>
      <c r="C11" s="36"/>
      <c r="D11" s="62"/>
      <c r="E11" s="31"/>
      <c r="F11" s="32" t="b">
        <f>IF(E11="Yes", 1, IF(E11="Partial", 0.5, IF(E11="No", 0)))</f>
        <v>0</v>
      </c>
      <c r="G11" s="33">
        <f t="shared" si="1"/>
        <v>0.96153846153846156</v>
      </c>
      <c r="H11" s="33">
        <f t="shared" si="2"/>
        <v>0</v>
      </c>
    </row>
    <row r="12" spans="1:8" x14ac:dyDescent="0.35">
      <c r="A12" s="104" t="s">
        <v>14</v>
      </c>
      <c r="B12" s="104"/>
      <c r="C12" s="104"/>
      <c r="D12" s="104"/>
      <c r="E12" s="104"/>
      <c r="F12" s="104"/>
      <c r="G12" s="104"/>
      <c r="H12" s="104"/>
    </row>
    <row r="13" spans="1:8" ht="29" x14ac:dyDescent="0.35">
      <c r="A13" s="1">
        <v>11</v>
      </c>
      <c r="B13" s="17" t="s">
        <v>67</v>
      </c>
      <c r="C13" s="36"/>
      <c r="D13" s="65"/>
      <c r="E13" s="31"/>
      <c r="F13" s="32" t="b">
        <f t="shared" si="0"/>
        <v>0</v>
      </c>
      <c r="G13" s="33">
        <f t="shared" si="1"/>
        <v>0.96153846153846156</v>
      </c>
      <c r="H13" s="33">
        <f>F13*G13</f>
        <v>0</v>
      </c>
    </row>
    <row r="14" spans="1:8" x14ac:dyDescent="0.35">
      <c r="A14" s="1">
        <v>12</v>
      </c>
      <c r="B14" s="17" t="s">
        <v>15</v>
      </c>
      <c r="C14" s="36"/>
      <c r="D14" s="42"/>
      <c r="E14" s="31"/>
      <c r="F14" s="32" t="b">
        <f>IF(E14="Yes", 1, IF(E14="Partial", 0.5, IF(E14="No", 0)))</f>
        <v>0</v>
      </c>
      <c r="G14" s="33">
        <f t="shared" si="1"/>
        <v>0.96153846153846156</v>
      </c>
      <c r="H14" s="33">
        <f t="shared" si="2"/>
        <v>0</v>
      </c>
    </row>
    <row r="15" spans="1:8" ht="29" x14ac:dyDescent="0.35">
      <c r="A15" s="1">
        <v>13</v>
      </c>
      <c r="B15" s="24" t="s">
        <v>19</v>
      </c>
      <c r="C15" s="23"/>
      <c r="D15" s="25"/>
      <c r="E15" s="66"/>
      <c r="F15" s="43" t="b">
        <f t="shared" si="0"/>
        <v>0</v>
      </c>
      <c r="G15" s="33">
        <f t="shared" si="1"/>
        <v>0.96153846153846156</v>
      </c>
      <c r="H15" s="44">
        <f t="shared" si="2"/>
        <v>0</v>
      </c>
    </row>
    <row r="16" spans="1:8" x14ac:dyDescent="0.35">
      <c r="A16" s="99"/>
      <c r="B16" s="95" t="s">
        <v>20</v>
      </c>
      <c r="C16" s="96"/>
      <c r="D16" s="96"/>
      <c r="E16" s="102"/>
      <c r="F16" s="54">
        <f>SUM(F2:F15)</f>
        <v>0</v>
      </c>
      <c r="G16" s="56">
        <v>12.5</v>
      </c>
      <c r="H16" s="57">
        <f>SUM(H2:H15)</f>
        <v>0</v>
      </c>
    </row>
    <row r="17" spans="1:8" ht="58" x14ac:dyDescent="0.35">
      <c r="A17" s="99"/>
      <c r="B17" s="97"/>
      <c r="C17" s="98"/>
      <c r="D17" s="98"/>
      <c r="E17" s="103"/>
      <c r="F17" s="58" t="s">
        <v>25</v>
      </c>
      <c r="G17" s="58" t="s">
        <v>21</v>
      </c>
      <c r="H17" s="59" t="s">
        <v>23</v>
      </c>
    </row>
  </sheetData>
  <mergeCells count="3">
    <mergeCell ref="A12:H12"/>
    <mergeCell ref="B16:E17"/>
    <mergeCell ref="A16:A17"/>
  </mergeCells>
  <dataValidations count="1">
    <dataValidation type="list" allowBlank="1" showInputMessage="1" showErrorMessage="1" sqref="E2:E11 E13:E15" xr:uid="{4737EE17-FAAC-4ADD-9CBC-410399C80D99}">
      <formula1>"Yes, No, Partial"</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05E5-5C40-4BC1-A79B-2BDBF22266B2}">
  <dimension ref="A1:H15"/>
  <sheetViews>
    <sheetView zoomScale="55" zoomScaleNormal="55" workbookViewId="0">
      <pane xSplit="2" ySplit="1" topLeftCell="C5" activePane="bottomRight" state="frozen"/>
      <selection pane="topRight" activeCell="C1" sqref="C1"/>
      <selection pane="bottomLeft" activeCell="A2" sqref="A2"/>
      <selection pane="bottomRight" activeCell="H10" sqref="H10"/>
    </sheetView>
  </sheetViews>
  <sheetFormatPr defaultRowHeight="14.5" x14ac:dyDescent="0.35"/>
  <cols>
    <col min="1" max="1" width="2.08984375" style="2" bestFit="1" customWidth="1"/>
    <col min="2" max="2" width="31.6328125" customWidth="1"/>
    <col min="3" max="3" width="32.6328125" customWidth="1"/>
    <col min="4" max="4" width="22.6328125" customWidth="1"/>
    <col min="5" max="5" width="14.6328125" customWidth="1"/>
    <col min="6" max="8" width="8.6328125" customWidth="1"/>
  </cols>
  <sheetData>
    <row r="1" spans="1:8" ht="29" x14ac:dyDescent="0.35">
      <c r="A1" s="1"/>
      <c r="B1" s="90" t="s">
        <v>0</v>
      </c>
      <c r="C1" s="90" t="s">
        <v>1</v>
      </c>
      <c r="D1" s="90" t="s">
        <v>2</v>
      </c>
      <c r="E1" s="90" t="s">
        <v>3</v>
      </c>
      <c r="F1" s="90" t="s">
        <v>4</v>
      </c>
      <c r="G1" s="90" t="s">
        <v>7</v>
      </c>
      <c r="H1" s="90" t="s">
        <v>8</v>
      </c>
    </row>
    <row r="2" spans="1:8" ht="72.5" x14ac:dyDescent="0.35">
      <c r="A2" s="1">
        <v>1</v>
      </c>
      <c r="B2" s="67" t="s">
        <v>68</v>
      </c>
      <c r="C2" s="36"/>
      <c r="D2" s="65"/>
      <c r="E2" s="31"/>
      <c r="F2" s="32" t="b">
        <f>IF(E2="Yes", 1, IF(E2="Partial", 0.5, IF(E2="No", 0)))</f>
        <v>0</v>
      </c>
      <c r="G2" s="33">
        <f>$G$10/8</f>
        <v>1.5625</v>
      </c>
      <c r="H2" s="33">
        <f>F2*G2</f>
        <v>0</v>
      </c>
    </row>
    <row r="3" spans="1:8" ht="43.5" x14ac:dyDescent="0.35">
      <c r="A3" s="1">
        <v>2</v>
      </c>
      <c r="B3" s="17" t="s">
        <v>69</v>
      </c>
      <c r="C3" s="36"/>
      <c r="D3" s="48"/>
      <c r="E3" s="31"/>
      <c r="F3" s="32" t="b">
        <f>IF(E3="Yes", 1, IF(E3="Partial", 0.5, IF(E3="No", 0)))</f>
        <v>0</v>
      </c>
      <c r="G3" s="33">
        <f t="shared" ref="G3:G8" si="0">$G$10/8</f>
        <v>1.5625</v>
      </c>
      <c r="H3" s="33">
        <f>F3*G3</f>
        <v>0</v>
      </c>
    </row>
    <row r="4" spans="1:8" ht="72.5" x14ac:dyDescent="0.35">
      <c r="A4" s="1">
        <v>3</v>
      </c>
      <c r="B4" s="47" t="s">
        <v>70</v>
      </c>
      <c r="C4" s="36"/>
      <c r="D4" s="48"/>
      <c r="E4" s="31"/>
      <c r="F4" s="32" t="b">
        <f t="shared" ref="F4:F9" si="1">IF(E4="Yes", 1, IF(E4="Partial", 0.5, IF(E4="No", 0)))</f>
        <v>0</v>
      </c>
      <c r="G4" s="33">
        <f t="shared" si="0"/>
        <v>1.5625</v>
      </c>
      <c r="H4" s="33">
        <f t="shared" ref="H4:H9" si="2">F4*G4</f>
        <v>0</v>
      </c>
    </row>
    <row r="5" spans="1:8" ht="72.5" x14ac:dyDescent="0.35">
      <c r="A5" s="1">
        <v>4</v>
      </c>
      <c r="B5" s="24" t="s">
        <v>71</v>
      </c>
      <c r="C5" s="45"/>
      <c r="D5" s="68"/>
      <c r="E5" s="51"/>
      <c r="F5" s="32" t="b">
        <f>IF(E5="Yes", 1, IF(E5="Partial", 0.5, IF(E5="No", 0)))</f>
        <v>0</v>
      </c>
      <c r="G5" s="33">
        <f t="shared" si="0"/>
        <v>1.5625</v>
      </c>
      <c r="H5" s="33">
        <f t="shared" si="2"/>
        <v>0</v>
      </c>
    </row>
    <row r="6" spans="1:8" ht="87" x14ac:dyDescent="0.35">
      <c r="A6" s="1">
        <v>5</v>
      </c>
      <c r="B6" s="30" t="s">
        <v>72</v>
      </c>
      <c r="C6" s="36"/>
      <c r="D6" s="69"/>
      <c r="E6" s="31"/>
      <c r="F6" s="32" t="b">
        <f>IF(E6="Yes", 1, IF(E6="Partial", 0.5, IF(E6="No", 0)))</f>
        <v>0</v>
      </c>
      <c r="G6" s="33">
        <f t="shared" si="0"/>
        <v>1.5625</v>
      </c>
      <c r="H6" s="33">
        <f t="shared" si="2"/>
        <v>0</v>
      </c>
    </row>
    <row r="7" spans="1:8" ht="145" x14ac:dyDescent="0.35">
      <c r="A7" s="1">
        <v>6</v>
      </c>
      <c r="B7" s="67" t="s">
        <v>73</v>
      </c>
      <c r="C7" s="72"/>
      <c r="D7" s="73"/>
      <c r="E7" s="66"/>
      <c r="F7" s="32" t="b">
        <f>IF(E7="Yes", 1, IF(E7="Partial", 0.5, IF(E7="No", 0)))</f>
        <v>0</v>
      </c>
      <c r="G7" s="33">
        <f t="shared" si="0"/>
        <v>1.5625</v>
      </c>
      <c r="H7" s="33">
        <f t="shared" si="2"/>
        <v>0</v>
      </c>
    </row>
    <row r="8" spans="1:8" ht="87" x14ac:dyDescent="0.35">
      <c r="A8" s="1">
        <v>7</v>
      </c>
      <c r="B8" s="18" t="s">
        <v>74</v>
      </c>
      <c r="C8" s="45"/>
      <c r="D8" s="70"/>
      <c r="E8" s="66"/>
      <c r="F8" s="32" t="b">
        <f>IF(E8="Yes", 1, IF(E8="Partial", 0.5, IF(E8="No", 0)))</f>
        <v>0</v>
      </c>
      <c r="G8" s="33">
        <f t="shared" si="0"/>
        <v>1.5625</v>
      </c>
      <c r="H8" s="33">
        <f t="shared" si="2"/>
        <v>0</v>
      </c>
    </row>
    <row r="9" spans="1:8" ht="29" x14ac:dyDescent="0.35">
      <c r="A9" s="1">
        <v>8</v>
      </c>
      <c r="B9" s="50" t="s">
        <v>75</v>
      </c>
      <c r="C9" s="71"/>
      <c r="D9" s="19"/>
      <c r="E9" s="51"/>
      <c r="F9" s="43" t="b">
        <f t="shared" si="1"/>
        <v>0</v>
      </c>
      <c r="G9" s="33">
        <f>$G$10/8</f>
        <v>1.5625</v>
      </c>
      <c r="H9" s="44">
        <f t="shared" si="2"/>
        <v>0</v>
      </c>
    </row>
    <row r="10" spans="1:8" x14ac:dyDescent="0.35">
      <c r="A10" s="99"/>
      <c r="B10" s="95" t="s">
        <v>20</v>
      </c>
      <c r="C10" s="96"/>
      <c r="D10" s="96"/>
      <c r="E10" s="102"/>
      <c r="F10" s="54">
        <f>SUM(F2:F9)</f>
        <v>0</v>
      </c>
      <c r="G10" s="56">
        <v>12.5</v>
      </c>
      <c r="H10" s="57">
        <f>SUM(H2:H9)</f>
        <v>0</v>
      </c>
    </row>
    <row r="11" spans="1:8" ht="58" x14ac:dyDescent="0.35">
      <c r="A11" s="99"/>
      <c r="B11" s="97"/>
      <c r="C11" s="98"/>
      <c r="D11" s="98"/>
      <c r="E11" s="103"/>
      <c r="F11" s="58" t="s">
        <v>24</v>
      </c>
      <c r="G11" s="58" t="s">
        <v>21</v>
      </c>
      <c r="H11" s="59" t="s">
        <v>23</v>
      </c>
    </row>
    <row r="12" spans="1:8" x14ac:dyDescent="0.35">
      <c r="A12" s="4"/>
    </row>
    <row r="13" spans="1:8" x14ac:dyDescent="0.35">
      <c r="A13" s="4"/>
    </row>
    <row r="14" spans="1:8" x14ac:dyDescent="0.35">
      <c r="A14" s="4"/>
    </row>
    <row r="15" spans="1:8" x14ac:dyDescent="0.35">
      <c r="A15" s="4"/>
    </row>
  </sheetData>
  <mergeCells count="2">
    <mergeCell ref="B10:E11"/>
    <mergeCell ref="A10:A11"/>
  </mergeCells>
  <dataValidations count="1">
    <dataValidation type="list" allowBlank="1" showInputMessage="1" showErrorMessage="1" sqref="E2:E9" xr:uid="{68390BD5-1505-49A1-8D7D-E7B2E15FFBA1}">
      <formula1>"Yes, No, Partial"</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8B19-361A-4C7A-9711-B6AC942C3814}">
  <dimension ref="A1:J16"/>
  <sheetViews>
    <sheetView zoomScale="55" zoomScaleNormal="55" workbookViewId="0">
      <pane xSplit="2" ySplit="1" topLeftCell="C2" activePane="bottomRight" state="frozen"/>
      <selection pane="topRight" activeCell="C1" sqref="C1"/>
      <selection pane="bottomLeft" activeCell="A2" sqref="A2"/>
      <selection pane="bottomRight" activeCell="J48" sqref="J48"/>
    </sheetView>
  </sheetViews>
  <sheetFormatPr defaultRowHeight="14.5" x14ac:dyDescent="0.35"/>
  <cols>
    <col min="1" max="1" width="2.7265625" style="2" bestFit="1" customWidth="1"/>
    <col min="2" max="2" width="31.6328125" style="13" customWidth="1"/>
    <col min="3" max="3" width="32.6328125" customWidth="1"/>
    <col min="4" max="4" width="22.6328125" style="14" customWidth="1"/>
    <col min="5" max="5" width="14.6328125" customWidth="1"/>
    <col min="6" max="8" width="8.6328125" customWidth="1"/>
  </cols>
  <sheetData>
    <row r="1" spans="1:10" ht="29" x14ac:dyDescent="0.35">
      <c r="A1" s="1"/>
      <c r="B1" s="90" t="s">
        <v>0</v>
      </c>
      <c r="C1" s="90" t="s">
        <v>1</v>
      </c>
      <c r="D1" s="94" t="s">
        <v>2</v>
      </c>
      <c r="E1" s="90" t="s">
        <v>3</v>
      </c>
      <c r="F1" s="90" t="s">
        <v>4</v>
      </c>
      <c r="G1" s="90" t="s">
        <v>7</v>
      </c>
      <c r="H1" s="90" t="s">
        <v>8</v>
      </c>
    </row>
    <row r="2" spans="1:10" ht="43.5" x14ac:dyDescent="0.35">
      <c r="A2" s="1">
        <v>1</v>
      </c>
      <c r="B2" s="17" t="s">
        <v>76</v>
      </c>
      <c r="C2" s="23"/>
      <c r="D2" s="74"/>
      <c r="E2" s="31"/>
      <c r="F2" s="32" t="b">
        <f>IF(E2="Yes", 1, IF(E2="Partial", 0.5, IF(E2="No", 0)))</f>
        <v>0</v>
      </c>
      <c r="G2" s="33">
        <f t="shared" ref="G2:G6" si="0">$G$15/13</f>
        <v>0.96153846153846156</v>
      </c>
      <c r="H2" s="33">
        <f t="shared" ref="H2:H14" si="1">F2*G2</f>
        <v>0</v>
      </c>
    </row>
    <row r="3" spans="1:10" ht="58" x14ac:dyDescent="0.35">
      <c r="A3" s="1">
        <v>2</v>
      </c>
      <c r="B3" s="17" t="s">
        <v>77</v>
      </c>
      <c r="C3" s="36"/>
      <c r="D3" s="75"/>
      <c r="E3" s="31"/>
      <c r="F3" s="32" t="b">
        <f t="shared" ref="F3:F11" si="2">IF(E3="Yes", 1, IF(E3="Partial", 0.5, IF(E3="No", 0)))</f>
        <v>0</v>
      </c>
      <c r="G3" s="33">
        <f t="shared" si="0"/>
        <v>0.96153846153846156</v>
      </c>
      <c r="H3" s="33">
        <f t="shared" si="1"/>
        <v>0</v>
      </c>
    </row>
    <row r="4" spans="1:10" ht="101.5" x14ac:dyDescent="0.35">
      <c r="A4" s="1">
        <v>3</v>
      </c>
      <c r="B4" s="17" t="s">
        <v>78</v>
      </c>
      <c r="C4" s="36"/>
      <c r="D4" s="76"/>
      <c r="E4" s="31"/>
      <c r="F4" s="32" t="b">
        <f>IF(E4="Yes", 1, IF(E4="Partial", 0.5, IF(E4="No", 0)))</f>
        <v>0</v>
      </c>
      <c r="G4" s="33">
        <f t="shared" si="0"/>
        <v>0.96153846153846156</v>
      </c>
      <c r="H4" s="33">
        <f t="shared" si="1"/>
        <v>0</v>
      </c>
    </row>
    <row r="5" spans="1:10" ht="87" x14ac:dyDescent="0.35">
      <c r="A5" s="1">
        <v>4</v>
      </c>
      <c r="B5" s="17" t="s">
        <v>79</v>
      </c>
      <c r="C5" s="36"/>
      <c r="D5" s="36"/>
      <c r="E5" s="31"/>
      <c r="F5" s="32" t="b">
        <f>IF(E5="Yes", 1, IF(E5="Partial", 0.5, IF(E5="No", 0)))</f>
        <v>0</v>
      </c>
      <c r="G5" s="33">
        <f t="shared" si="0"/>
        <v>0.96153846153846156</v>
      </c>
      <c r="H5" s="33">
        <f t="shared" si="1"/>
        <v>0</v>
      </c>
      <c r="J5" s="22"/>
    </row>
    <row r="6" spans="1:10" ht="87" x14ac:dyDescent="0.35">
      <c r="A6" s="1">
        <v>5</v>
      </c>
      <c r="B6" s="17" t="s">
        <v>80</v>
      </c>
      <c r="C6" s="72"/>
      <c r="D6" s="77"/>
      <c r="E6" s="31"/>
      <c r="F6" s="32" t="b">
        <f t="shared" si="2"/>
        <v>0</v>
      </c>
      <c r="G6" s="33">
        <f t="shared" si="0"/>
        <v>0.96153846153846156</v>
      </c>
      <c r="H6" s="33">
        <f t="shared" si="1"/>
        <v>0</v>
      </c>
      <c r="J6" s="22"/>
    </row>
    <row r="7" spans="1:10" ht="58" x14ac:dyDescent="0.35">
      <c r="A7" s="1">
        <v>6</v>
      </c>
      <c r="B7" s="17" t="s">
        <v>16</v>
      </c>
      <c r="C7" s="36"/>
      <c r="D7" s="36"/>
      <c r="E7" s="31"/>
      <c r="F7" s="32" t="b">
        <f t="shared" si="2"/>
        <v>0</v>
      </c>
      <c r="G7" s="33">
        <f t="shared" ref="G7:G13" si="3">$G$15/13</f>
        <v>0.96153846153846156</v>
      </c>
      <c r="H7" s="33">
        <f t="shared" si="1"/>
        <v>0</v>
      </c>
      <c r="J7" s="22"/>
    </row>
    <row r="8" spans="1:10" ht="58" x14ac:dyDescent="0.35">
      <c r="A8" s="1">
        <v>7</v>
      </c>
      <c r="B8" s="17" t="s">
        <v>81</v>
      </c>
      <c r="C8" s="36"/>
      <c r="D8" s="36"/>
      <c r="E8" s="31"/>
      <c r="F8" s="32" t="b">
        <f>IF(E8="Yes", 1, IF(E8="Partial", 0.5, IF(E8="No", 0)))</f>
        <v>0</v>
      </c>
      <c r="G8" s="33">
        <f t="shared" si="3"/>
        <v>0.96153846153846156</v>
      </c>
      <c r="H8" s="33">
        <f t="shared" si="1"/>
        <v>0</v>
      </c>
      <c r="J8" s="22"/>
    </row>
    <row r="9" spans="1:10" ht="58" x14ac:dyDescent="0.35">
      <c r="A9" s="1">
        <v>8</v>
      </c>
      <c r="B9" s="17" t="s">
        <v>82</v>
      </c>
      <c r="C9" s="36"/>
      <c r="D9" s="42"/>
      <c r="E9" s="31"/>
      <c r="F9" s="32" t="b">
        <f t="shared" si="2"/>
        <v>0</v>
      </c>
      <c r="G9" s="33">
        <f t="shared" si="3"/>
        <v>0.96153846153846156</v>
      </c>
      <c r="H9" s="33">
        <f t="shared" si="1"/>
        <v>0</v>
      </c>
      <c r="J9" s="22"/>
    </row>
    <row r="10" spans="1:10" ht="72.5" x14ac:dyDescent="0.35">
      <c r="A10" s="1">
        <v>9</v>
      </c>
      <c r="B10" s="17" t="s">
        <v>83</v>
      </c>
      <c r="C10" s="36"/>
      <c r="D10" s="78"/>
      <c r="E10" s="31"/>
      <c r="F10" s="32" t="b">
        <f>IF(E10="Yes", 1, IF(E10="Partial", 0.5, IF(E10="No", 0)))</f>
        <v>0</v>
      </c>
      <c r="G10" s="33">
        <f t="shared" si="3"/>
        <v>0.96153846153846156</v>
      </c>
      <c r="H10" s="33">
        <f t="shared" si="1"/>
        <v>0</v>
      </c>
      <c r="J10" s="20"/>
    </row>
    <row r="11" spans="1:10" ht="58" x14ac:dyDescent="0.35">
      <c r="A11" s="1">
        <v>10</v>
      </c>
      <c r="B11" s="17" t="s">
        <v>84</v>
      </c>
      <c r="C11" s="36"/>
      <c r="D11" s="36"/>
      <c r="E11" s="31"/>
      <c r="F11" s="32" t="b">
        <f t="shared" si="2"/>
        <v>0</v>
      </c>
      <c r="G11" s="33">
        <f t="shared" si="3"/>
        <v>0.96153846153846156</v>
      </c>
      <c r="H11" s="33">
        <f t="shared" si="1"/>
        <v>0</v>
      </c>
    </row>
    <row r="12" spans="1:10" ht="116" x14ac:dyDescent="0.35">
      <c r="A12" s="1">
        <v>11</v>
      </c>
      <c r="B12" s="17" t="s">
        <v>85</v>
      </c>
      <c r="C12" s="36"/>
      <c r="D12" s="42"/>
      <c r="E12" s="31"/>
      <c r="F12" s="32" t="b">
        <f>IF(E12="Yes", 1, IF(E12="Partial", 0.5, IF(E12="No", 0)))</f>
        <v>0</v>
      </c>
      <c r="G12" s="33">
        <f t="shared" si="3"/>
        <v>0.96153846153846156</v>
      </c>
      <c r="H12" s="33">
        <f t="shared" si="1"/>
        <v>0</v>
      </c>
    </row>
    <row r="13" spans="1:10" ht="58" x14ac:dyDescent="0.35">
      <c r="A13" s="1">
        <v>12</v>
      </c>
      <c r="B13" s="17" t="s">
        <v>86</v>
      </c>
      <c r="C13" s="36"/>
      <c r="D13" s="42"/>
      <c r="E13" s="31"/>
      <c r="F13" s="32" t="b">
        <f>IF(E13="Yes", 1, IF(E13="Partial", 0.5, IF(E13="No", 0)))</f>
        <v>0</v>
      </c>
      <c r="G13" s="33">
        <f t="shared" si="3"/>
        <v>0.96153846153846156</v>
      </c>
      <c r="H13" s="33">
        <f t="shared" si="1"/>
        <v>0</v>
      </c>
    </row>
    <row r="14" spans="1:10" ht="87" x14ac:dyDescent="0.35">
      <c r="A14" s="1">
        <v>13</v>
      </c>
      <c r="B14" s="79" t="s">
        <v>87</v>
      </c>
      <c r="C14" s="36"/>
      <c r="D14" s="42"/>
      <c r="E14" s="31"/>
      <c r="F14" s="43" t="b">
        <f>IF(E14="Yes", 1, IF(E14="Partial", 0.5, IF(E14="No", 0)))</f>
        <v>0</v>
      </c>
      <c r="G14" s="33">
        <f>$G$15/13</f>
        <v>0.96153846153846156</v>
      </c>
      <c r="H14" s="44">
        <f t="shared" si="1"/>
        <v>0</v>
      </c>
    </row>
    <row r="15" spans="1:10" x14ac:dyDescent="0.35">
      <c r="A15" s="99"/>
      <c r="B15" s="95" t="s">
        <v>20</v>
      </c>
      <c r="C15" s="96"/>
      <c r="D15" s="96"/>
      <c r="E15" s="102"/>
      <c r="F15" s="54">
        <f>SUM(F2:F14)</f>
        <v>0</v>
      </c>
      <c r="G15" s="56">
        <v>12.5</v>
      </c>
      <c r="H15" s="80">
        <f>SUM(H2:H14)</f>
        <v>0</v>
      </c>
    </row>
    <row r="16" spans="1:10" ht="58" x14ac:dyDescent="0.35">
      <c r="A16" s="99"/>
      <c r="B16" s="97"/>
      <c r="C16" s="98"/>
      <c r="D16" s="98"/>
      <c r="E16" s="103"/>
      <c r="F16" s="58" t="s">
        <v>25</v>
      </c>
      <c r="G16" s="58" t="s">
        <v>21</v>
      </c>
      <c r="H16" s="81" t="s">
        <v>23</v>
      </c>
    </row>
  </sheetData>
  <mergeCells count="2">
    <mergeCell ref="B15:E16"/>
    <mergeCell ref="A15:A16"/>
  </mergeCells>
  <dataValidations count="1">
    <dataValidation type="list" allowBlank="1" showInputMessage="1" showErrorMessage="1" sqref="E2:E14" xr:uid="{372AEBA4-2AE6-415A-9AC2-052C7BC69E7E}">
      <formula1>"Yes, No, Partial"</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3249-3DDA-4C41-A1AD-6789432B3DCB}">
  <dimension ref="A1:H13"/>
  <sheetViews>
    <sheetView zoomScale="85" zoomScaleNormal="85" workbookViewId="0">
      <pane xSplit="2" ySplit="1" topLeftCell="D5" activePane="bottomRight" state="frozen"/>
      <selection pane="topRight" activeCell="C1" sqref="C1"/>
      <selection pane="bottomLeft" activeCell="A2" sqref="A2"/>
      <selection pane="bottomRight" activeCell="H12" sqref="H12"/>
    </sheetView>
  </sheetViews>
  <sheetFormatPr defaultRowHeight="14.5" x14ac:dyDescent="0.35"/>
  <cols>
    <col min="1" max="1" width="1.7265625" style="2" bestFit="1" customWidth="1"/>
    <col min="2" max="2" width="31.6328125" style="15" customWidth="1"/>
    <col min="3" max="3" width="32.6328125" style="13" customWidth="1"/>
    <col min="4" max="4" width="22.6328125" style="13" customWidth="1"/>
    <col min="5" max="5" width="14.6328125" customWidth="1"/>
    <col min="6" max="8" width="8.6328125" customWidth="1"/>
  </cols>
  <sheetData>
    <row r="1" spans="1:8" s="21" customFormat="1" ht="29" x14ac:dyDescent="0.35">
      <c r="A1" s="31"/>
      <c r="B1" s="90" t="s">
        <v>0</v>
      </c>
      <c r="C1" s="90" t="s">
        <v>1</v>
      </c>
      <c r="D1" s="90" t="s">
        <v>2</v>
      </c>
      <c r="E1" s="90" t="s">
        <v>3</v>
      </c>
      <c r="F1" s="90" t="s">
        <v>4</v>
      </c>
      <c r="G1" s="90" t="s">
        <v>7</v>
      </c>
      <c r="H1" s="90" t="s">
        <v>8</v>
      </c>
    </row>
    <row r="2" spans="1:8" ht="43.5" x14ac:dyDescent="0.35">
      <c r="A2" s="62">
        <v>1</v>
      </c>
      <c r="B2" s="18" t="s">
        <v>88</v>
      </c>
      <c r="C2" s="36"/>
      <c r="D2" s="48"/>
      <c r="E2" s="31"/>
      <c r="F2" s="32" t="b">
        <f t="shared" ref="F2:F11" si="0">IF(E2="Yes", 1, IF(E2="Partial", 0.5, IF(E2="No", 0)))</f>
        <v>0</v>
      </c>
      <c r="G2" s="44">
        <f>$G$12/9</f>
        <v>1.3888888888888888</v>
      </c>
      <c r="H2" s="33">
        <f t="shared" ref="H2:H7" si="1">F2*G2</f>
        <v>0</v>
      </c>
    </row>
    <row r="3" spans="1:8" ht="72.5" x14ac:dyDescent="0.35">
      <c r="A3" s="62">
        <v>2</v>
      </c>
      <c r="B3" s="18" t="s">
        <v>89</v>
      </c>
      <c r="C3" s="36"/>
      <c r="D3" s="48"/>
      <c r="E3" s="31"/>
      <c r="F3" s="32" t="b">
        <f t="shared" si="0"/>
        <v>0</v>
      </c>
      <c r="G3" s="44">
        <f>$G$12/9</f>
        <v>1.3888888888888888</v>
      </c>
      <c r="H3" s="33">
        <f t="shared" si="1"/>
        <v>0</v>
      </c>
    </row>
    <row r="4" spans="1:8" ht="43.5" x14ac:dyDescent="0.35">
      <c r="A4" s="62">
        <v>3</v>
      </c>
      <c r="B4" s="18" t="s">
        <v>90</v>
      </c>
      <c r="C4" s="36"/>
      <c r="D4" s="48"/>
      <c r="E4" s="31"/>
      <c r="F4" s="32" t="b">
        <f t="shared" si="0"/>
        <v>0</v>
      </c>
      <c r="G4" s="44">
        <f t="shared" ref="G4" si="2">$G$12/9</f>
        <v>1.3888888888888888</v>
      </c>
      <c r="H4" s="33">
        <f t="shared" si="1"/>
        <v>0</v>
      </c>
    </row>
    <row r="5" spans="1:8" ht="72.5" x14ac:dyDescent="0.35">
      <c r="A5" s="62">
        <v>4</v>
      </c>
      <c r="B5" s="17" t="s">
        <v>91</v>
      </c>
      <c r="C5" s="36"/>
      <c r="D5" s="36"/>
      <c r="E5" s="31"/>
      <c r="F5" s="32" t="b">
        <f>IF(E5="Yes", 1, IF(E5="Partial", 0.5, IF(E5="No", 0)))</f>
        <v>0</v>
      </c>
      <c r="G5" s="44">
        <f t="shared" ref="G5:G10" si="3">$G$12/9</f>
        <v>1.3888888888888888</v>
      </c>
      <c r="H5" s="33">
        <f t="shared" si="1"/>
        <v>0</v>
      </c>
    </row>
    <row r="6" spans="1:8" ht="43.5" x14ac:dyDescent="0.35">
      <c r="A6" s="62">
        <v>5</v>
      </c>
      <c r="B6" s="18" t="s">
        <v>92</v>
      </c>
      <c r="C6" s="36"/>
      <c r="D6" s="36"/>
      <c r="E6" s="31"/>
      <c r="F6" s="32" t="b">
        <f>IF(E6="Yes", 1, IF(E6="Partial", 0.5, IF(E6="No", 0)))</f>
        <v>0</v>
      </c>
      <c r="G6" s="44">
        <f t="shared" si="3"/>
        <v>1.3888888888888888</v>
      </c>
      <c r="H6" s="33">
        <f t="shared" si="1"/>
        <v>0</v>
      </c>
    </row>
    <row r="7" spans="1:8" ht="43.5" x14ac:dyDescent="0.35">
      <c r="A7" s="62">
        <v>6</v>
      </c>
      <c r="B7" s="18" t="s">
        <v>93</v>
      </c>
      <c r="C7" s="36"/>
      <c r="D7" s="83"/>
      <c r="E7" s="31"/>
      <c r="F7" s="32" t="b">
        <f>IF(E7="Yes", 1, IF(E7="Partial", 0.5, IF(E7="No", 0)))</f>
        <v>0</v>
      </c>
      <c r="G7" s="33">
        <f t="shared" si="3"/>
        <v>1.3888888888888888</v>
      </c>
      <c r="H7" s="33">
        <f t="shared" si="1"/>
        <v>0</v>
      </c>
    </row>
    <row r="8" spans="1:8" x14ac:dyDescent="0.35">
      <c r="A8" s="104" t="s">
        <v>94</v>
      </c>
      <c r="B8" s="104"/>
      <c r="C8" s="104"/>
      <c r="D8" s="104"/>
      <c r="E8" s="104"/>
      <c r="F8" s="104"/>
      <c r="G8" s="104"/>
      <c r="H8" s="104"/>
    </row>
    <row r="9" spans="1:8" ht="29" x14ac:dyDescent="0.35">
      <c r="A9" s="62">
        <v>7</v>
      </c>
      <c r="B9" s="17" t="s">
        <v>17</v>
      </c>
      <c r="C9" s="31"/>
      <c r="D9" s="42"/>
      <c r="E9" s="31"/>
      <c r="F9" s="32" t="b">
        <f t="shared" si="0"/>
        <v>0</v>
      </c>
      <c r="G9" s="44">
        <f t="shared" si="3"/>
        <v>1.3888888888888888</v>
      </c>
      <c r="H9" s="33">
        <f>F9*G9</f>
        <v>0</v>
      </c>
    </row>
    <row r="10" spans="1:8" ht="43.5" x14ac:dyDescent="0.35">
      <c r="A10" s="62">
        <v>8</v>
      </c>
      <c r="B10" s="17" t="s">
        <v>95</v>
      </c>
      <c r="C10" s="31"/>
      <c r="D10" s="42"/>
      <c r="E10" s="31"/>
      <c r="F10" s="32" t="b">
        <f>IF(E10="Yes", 1, IF(E10="Partial", 0.5, IF(E10="No", 0)))</f>
        <v>0</v>
      </c>
      <c r="G10" s="33">
        <f t="shared" si="3"/>
        <v>1.3888888888888888</v>
      </c>
      <c r="H10" s="33">
        <f>F10*G10</f>
        <v>0</v>
      </c>
    </row>
    <row r="11" spans="1:8" ht="58" x14ac:dyDescent="0.35">
      <c r="A11" s="62">
        <v>9</v>
      </c>
      <c r="B11" s="17" t="s">
        <v>96</v>
      </c>
      <c r="C11" s="31"/>
      <c r="D11" s="40"/>
      <c r="E11" s="31"/>
      <c r="F11" s="43" t="b">
        <f t="shared" si="0"/>
        <v>0</v>
      </c>
      <c r="G11" s="33">
        <f>$G$12/9</f>
        <v>1.3888888888888888</v>
      </c>
      <c r="H11" s="33">
        <f>F11*G11</f>
        <v>0</v>
      </c>
    </row>
    <row r="12" spans="1:8" x14ac:dyDescent="0.35">
      <c r="A12" s="99"/>
      <c r="B12" s="95" t="s">
        <v>20</v>
      </c>
      <c r="C12" s="96"/>
      <c r="D12" s="96"/>
      <c r="E12" s="102"/>
      <c r="F12" s="84">
        <f>SUM(F2:F11)</f>
        <v>0</v>
      </c>
      <c r="G12" s="56">
        <v>12.5</v>
      </c>
      <c r="H12" s="55">
        <f>SUM(H2:H11)</f>
        <v>0</v>
      </c>
    </row>
    <row r="13" spans="1:8" ht="58" x14ac:dyDescent="0.35">
      <c r="A13" s="99"/>
      <c r="B13" s="97"/>
      <c r="C13" s="98"/>
      <c r="D13" s="98"/>
      <c r="E13" s="103"/>
      <c r="F13" s="82" t="s">
        <v>97</v>
      </c>
      <c r="G13" s="53" t="s">
        <v>21</v>
      </c>
      <c r="H13" s="52" t="s">
        <v>23</v>
      </c>
    </row>
  </sheetData>
  <mergeCells count="3">
    <mergeCell ref="A8:H8"/>
    <mergeCell ref="B12:E13"/>
    <mergeCell ref="A12:A13"/>
  </mergeCells>
  <dataValidations count="1">
    <dataValidation type="list" allowBlank="1" showInputMessage="1" showErrorMessage="1" sqref="E2:E7 E9:E11" xr:uid="{C5B33EAE-E0C8-4D9F-875F-829C7805D6FD}">
      <formula1>"Yes, No, Partial"</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8CAE-7F37-46C6-BFDF-1F343F13C8BF}">
  <dimension ref="A1:H10"/>
  <sheetViews>
    <sheetView zoomScale="55" zoomScaleNormal="55" workbookViewId="0">
      <pane xSplit="2" ySplit="1" topLeftCell="C2" activePane="bottomRight" state="frozen"/>
      <selection pane="topRight" activeCell="C1" sqref="C1"/>
      <selection pane="bottomLeft" activeCell="A2" sqref="A2"/>
      <selection pane="bottomRight" activeCell="H7" sqref="H7"/>
    </sheetView>
  </sheetViews>
  <sheetFormatPr defaultRowHeight="14.5" x14ac:dyDescent="0.35"/>
  <cols>
    <col min="1" max="1" width="3.08984375" style="2" bestFit="1" customWidth="1"/>
    <col min="2" max="2" width="31.6328125" style="13" customWidth="1"/>
    <col min="3" max="3" width="32.6328125" customWidth="1"/>
    <col min="4" max="4" width="22.6328125" style="13" customWidth="1"/>
    <col min="5" max="5" width="14.6328125" customWidth="1"/>
    <col min="6" max="8" width="8.6328125" customWidth="1"/>
  </cols>
  <sheetData>
    <row r="1" spans="1:8" ht="29" x14ac:dyDescent="0.35">
      <c r="A1" s="1"/>
      <c r="B1" s="90" t="s">
        <v>0</v>
      </c>
      <c r="C1" s="90" t="s">
        <v>1</v>
      </c>
      <c r="D1" s="90" t="s">
        <v>2</v>
      </c>
      <c r="E1" s="90" t="s">
        <v>3</v>
      </c>
      <c r="F1" s="90" t="s">
        <v>4</v>
      </c>
      <c r="G1" s="90" t="s">
        <v>7</v>
      </c>
      <c r="H1" s="90" t="s">
        <v>8</v>
      </c>
    </row>
    <row r="2" spans="1:8" ht="87" x14ac:dyDescent="0.35">
      <c r="A2" s="1">
        <v>1</v>
      </c>
      <c r="B2" s="18" t="s">
        <v>98</v>
      </c>
      <c r="C2" s="36"/>
      <c r="D2" s="31"/>
      <c r="E2" s="31"/>
      <c r="F2" s="32" t="b">
        <f>IF(E2="Yes", 1, IF(E2="Partial", 0.5, IF(E2="No", 0)))</f>
        <v>0</v>
      </c>
      <c r="G2" s="33">
        <f>$G$7/5</f>
        <v>2.5</v>
      </c>
      <c r="H2" s="33">
        <f>F2*G2</f>
        <v>0</v>
      </c>
    </row>
    <row r="3" spans="1:8" ht="87" x14ac:dyDescent="0.35">
      <c r="A3" s="1">
        <v>2</v>
      </c>
      <c r="B3" s="18" t="s">
        <v>99</v>
      </c>
      <c r="C3" s="36"/>
      <c r="D3" s="31"/>
      <c r="E3" s="31"/>
      <c r="F3" s="32" t="b">
        <f>IF(E3="Yes", 1, IF(E3="Partial", 0.5, IF(E3="No", 0)))</f>
        <v>0</v>
      </c>
      <c r="G3" s="33">
        <f>$G$7/5</f>
        <v>2.5</v>
      </c>
      <c r="H3" s="33">
        <f>F3*G3</f>
        <v>0</v>
      </c>
    </row>
    <row r="4" spans="1:8" ht="159.5" x14ac:dyDescent="0.35">
      <c r="A4" s="1">
        <v>3</v>
      </c>
      <c r="B4" s="17" t="s">
        <v>100</v>
      </c>
      <c r="C4" s="36"/>
      <c r="D4" s="31"/>
      <c r="E4" s="31"/>
      <c r="F4" s="32" t="b">
        <f>IF(E4="Yes", 1, IF(E4="Partial", 0.5, IF(E4="No", 0)))</f>
        <v>0</v>
      </c>
      <c r="G4" s="33">
        <f t="shared" ref="G4:G5" si="0">$G$7/5</f>
        <v>2.5</v>
      </c>
      <c r="H4" s="33">
        <f>F4*G4</f>
        <v>0</v>
      </c>
    </row>
    <row r="5" spans="1:8" ht="87" x14ac:dyDescent="0.35">
      <c r="A5" s="1">
        <v>4</v>
      </c>
      <c r="B5" s="31" t="s">
        <v>101</v>
      </c>
      <c r="C5" s="36"/>
      <c r="D5" s="31"/>
      <c r="E5" s="31"/>
      <c r="F5" s="32" t="b">
        <f>IF(E5="Yes", 1, IF(E5="Partial", 0.5, IF(E5="No", 0)))</f>
        <v>0</v>
      </c>
      <c r="G5" s="33">
        <f t="shared" si="0"/>
        <v>2.5</v>
      </c>
      <c r="H5" s="33">
        <f>F5*G5</f>
        <v>0</v>
      </c>
    </row>
    <row r="6" spans="1:8" ht="101.5" x14ac:dyDescent="0.35">
      <c r="A6" s="1">
        <v>5</v>
      </c>
      <c r="B6" s="31" t="s">
        <v>102</v>
      </c>
      <c r="C6" s="36"/>
      <c r="D6" s="36"/>
      <c r="E6" s="31"/>
      <c r="F6" s="43" t="b">
        <f>IF(E6="Yes", 1, IF(E6="Partial", 0.5, IF(E6="No", 0)))</f>
        <v>0</v>
      </c>
      <c r="G6" s="33">
        <f>$G$7/5</f>
        <v>2.5</v>
      </c>
      <c r="H6" s="33">
        <f>F6*G6</f>
        <v>0</v>
      </c>
    </row>
    <row r="7" spans="1:8" x14ac:dyDescent="0.35">
      <c r="A7" s="99"/>
      <c r="B7" s="95" t="s">
        <v>20</v>
      </c>
      <c r="C7" s="96"/>
      <c r="D7" s="96"/>
      <c r="E7" s="96"/>
      <c r="F7" s="54">
        <f>SUM(F2:F6)</f>
        <v>0</v>
      </c>
      <c r="G7" s="56">
        <v>12.5</v>
      </c>
      <c r="H7" s="57">
        <f>SUM(H2:H6)</f>
        <v>0</v>
      </c>
    </row>
    <row r="8" spans="1:8" ht="58" x14ac:dyDescent="0.35">
      <c r="A8" s="99"/>
      <c r="B8" s="97"/>
      <c r="C8" s="98"/>
      <c r="D8" s="98"/>
      <c r="E8" s="98"/>
      <c r="F8" s="58" t="s">
        <v>104</v>
      </c>
      <c r="G8" s="53" t="s">
        <v>21</v>
      </c>
      <c r="H8" s="85" t="s">
        <v>23</v>
      </c>
    </row>
    <row r="9" spans="1:8" x14ac:dyDescent="0.35">
      <c r="A9" s="111" t="s">
        <v>114</v>
      </c>
      <c r="B9" s="111"/>
      <c r="C9" s="111"/>
      <c r="D9" s="111"/>
      <c r="E9" s="111"/>
      <c r="F9" s="112"/>
      <c r="G9" s="112"/>
      <c r="H9" s="112"/>
    </row>
    <row r="10" spans="1:8" ht="72.5" x14ac:dyDescent="0.35">
      <c r="A10" s="1">
        <v>6</v>
      </c>
      <c r="B10" s="31" t="s">
        <v>103</v>
      </c>
      <c r="C10" s="62"/>
      <c r="D10" s="86"/>
      <c r="E10" s="87"/>
      <c r="F10" s="108" t="s">
        <v>105</v>
      </c>
      <c r="G10" s="109"/>
      <c r="H10" s="110"/>
    </row>
  </sheetData>
  <mergeCells count="4">
    <mergeCell ref="F10:H10"/>
    <mergeCell ref="A9:H9"/>
    <mergeCell ref="B7:E8"/>
    <mergeCell ref="A7:A8"/>
  </mergeCells>
  <dataValidations count="1">
    <dataValidation type="list" allowBlank="1" showInputMessage="1" showErrorMessage="1" sqref="E10 E2:E6" xr:uid="{5537A628-757C-4028-879C-A5F0221C82CE}">
      <formula1>"Yes, No, Partial"</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A88D-B1B6-46E4-B6A8-D2326DFB5F49}">
  <dimension ref="A1:J13"/>
  <sheetViews>
    <sheetView workbookViewId="0">
      <selection activeCell="K19" sqref="K19"/>
    </sheetView>
  </sheetViews>
  <sheetFormatPr defaultRowHeight="14.5" x14ac:dyDescent="0.35"/>
  <cols>
    <col min="1" max="1" width="23.26953125" bestFit="1" customWidth="1"/>
    <col min="2" max="2" width="5.26953125" bestFit="1" customWidth="1"/>
    <col min="4" max="4" width="23.26953125" bestFit="1" customWidth="1"/>
    <col min="5" max="5" width="7.1796875" bestFit="1" customWidth="1"/>
  </cols>
  <sheetData>
    <row r="1" spans="1:10" x14ac:dyDescent="0.35">
      <c r="A1" s="29" t="s">
        <v>18</v>
      </c>
      <c r="B1" s="29" t="s">
        <v>4</v>
      </c>
      <c r="D1" s="6"/>
      <c r="E1" s="6"/>
      <c r="F1" s="6"/>
    </row>
    <row r="2" spans="1:10" x14ac:dyDescent="0.35">
      <c r="A2" s="9" t="s">
        <v>106</v>
      </c>
      <c r="B2" s="10">
        <f>'A. Legitimacy'!$H$14</f>
        <v>0</v>
      </c>
      <c r="D2" s="6"/>
      <c r="E2" s="7"/>
      <c r="F2" s="6"/>
    </row>
    <row r="3" spans="1:10" x14ac:dyDescent="0.35">
      <c r="A3" s="9" t="s">
        <v>107</v>
      </c>
      <c r="B3" s="10">
        <f>'B. Accessibility'!$H$13</f>
        <v>0</v>
      </c>
      <c r="C3" s="6"/>
      <c r="D3" s="6"/>
      <c r="E3" s="7"/>
      <c r="F3" s="6"/>
    </row>
    <row r="4" spans="1:10" x14ac:dyDescent="0.35">
      <c r="A4" s="9" t="s">
        <v>108</v>
      </c>
      <c r="B4" s="10">
        <f>'C. Predictability'!$H$14</f>
        <v>0</v>
      </c>
      <c r="C4" s="6"/>
      <c r="D4" s="6"/>
      <c r="E4" s="7"/>
      <c r="F4" s="6"/>
      <c r="G4" s="6"/>
      <c r="H4" s="6"/>
      <c r="I4" s="6"/>
      <c r="J4" s="6"/>
    </row>
    <row r="5" spans="1:10" x14ac:dyDescent="0.35">
      <c r="A5" s="9" t="s">
        <v>109</v>
      </c>
      <c r="B5" s="10">
        <f>'D. Equitability'!$H$16</f>
        <v>0</v>
      </c>
      <c r="C5" s="7"/>
      <c r="D5" s="6"/>
      <c r="E5" s="7"/>
      <c r="F5" s="7"/>
      <c r="G5" s="6"/>
      <c r="H5" s="6"/>
      <c r="I5" s="6"/>
      <c r="J5" s="6"/>
    </row>
    <row r="6" spans="1:10" x14ac:dyDescent="0.35">
      <c r="A6" s="9" t="s">
        <v>110</v>
      </c>
      <c r="B6" s="10">
        <f>'E. Transparency'!$H$10</f>
        <v>0</v>
      </c>
      <c r="C6" s="6"/>
      <c r="D6" s="6"/>
      <c r="E6" s="7"/>
      <c r="F6" s="6"/>
      <c r="G6" s="7"/>
      <c r="H6" s="7"/>
      <c r="I6" s="7"/>
      <c r="J6" s="8"/>
    </row>
    <row r="7" spans="1:10" x14ac:dyDescent="0.35">
      <c r="A7" s="9" t="s">
        <v>111</v>
      </c>
      <c r="B7" s="10">
        <f>'F. Rights-compatibility'!$H$15</f>
        <v>0</v>
      </c>
      <c r="D7" s="6"/>
      <c r="E7" s="7"/>
      <c r="F7" s="6"/>
      <c r="G7" s="6"/>
      <c r="H7" s="6"/>
      <c r="I7" s="6"/>
      <c r="J7" s="6"/>
    </row>
    <row r="8" spans="1:10" x14ac:dyDescent="0.35">
      <c r="A8" s="9" t="s">
        <v>112</v>
      </c>
      <c r="B8" s="10">
        <f>'G. Continuous learning'!$H$12</f>
        <v>0</v>
      </c>
      <c r="D8" s="6"/>
      <c r="E8" s="7"/>
      <c r="F8" s="6"/>
    </row>
    <row r="9" spans="1:10" x14ac:dyDescent="0.35">
      <c r="A9" s="9" t="s">
        <v>113</v>
      </c>
      <c r="B9" s="10">
        <f>'H. Engagement and dialogue'!$H$7</f>
        <v>0</v>
      </c>
      <c r="D9" s="6"/>
      <c r="E9" s="7"/>
      <c r="F9" s="6"/>
    </row>
    <row r="10" spans="1:10" x14ac:dyDescent="0.35">
      <c r="A10" s="11" t="s">
        <v>9</v>
      </c>
      <c r="B10" s="12">
        <f>SUM(B2:B9)</f>
        <v>0</v>
      </c>
      <c r="D10" s="27"/>
      <c r="E10" s="28"/>
      <c r="F10" s="6"/>
    </row>
    <row r="13" spans="1:10" x14ac:dyDescent="0.35">
      <c r="E13"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 Legitimacy</vt:lpstr>
      <vt:lpstr>B. Accessibility</vt:lpstr>
      <vt:lpstr>C. Predictability</vt:lpstr>
      <vt:lpstr>D. Equitability</vt:lpstr>
      <vt:lpstr>E. Transparency</vt:lpstr>
      <vt:lpstr>F. Rights-compatibility</vt:lpstr>
      <vt:lpstr>G. Continuous learning</vt:lpstr>
      <vt:lpstr>H. Engagement and dialogue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Kyung Hwang (IRMU)</dc:creator>
  <cp:lastModifiedBy>Peter Carlson</cp:lastModifiedBy>
  <cp:lastPrinted>2022-04-10T14:06:42Z</cp:lastPrinted>
  <dcterms:created xsi:type="dcterms:W3CDTF">2021-05-19T15:57:19Z</dcterms:created>
  <dcterms:modified xsi:type="dcterms:W3CDTF">2022-04-27T00:28:00Z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c06927-ec44-4f03-8449-5305b904753c_Enabled">
    <vt:lpwstr>True</vt:lpwstr>
  </property>
  <property fmtid="{D5CDD505-2E9C-101B-9397-08002B2CF9AE}" pid="3" name="MSIP_Label_50c06927-ec44-4f03-8449-5305b904753c_SiteId">
    <vt:lpwstr>2d111364-031c-485c-b260-c38cbb3f5cdf</vt:lpwstr>
  </property>
  <property fmtid="{D5CDD505-2E9C-101B-9397-08002B2CF9AE}" pid="4" name="MSIP_Label_50c06927-ec44-4f03-8449-5305b904753c_Owner">
    <vt:lpwstr>ldesilva@gcfund.org</vt:lpwstr>
  </property>
  <property fmtid="{D5CDD505-2E9C-101B-9397-08002B2CF9AE}" pid="5" name="MSIP_Label_50c06927-ec44-4f03-8449-5305b904753c_SetDate">
    <vt:lpwstr>2021-05-20T15:13:30.5908440Z</vt:lpwstr>
  </property>
  <property fmtid="{D5CDD505-2E9C-101B-9397-08002B2CF9AE}" pid="6" name="MSIP_Label_50c06927-ec44-4f03-8449-5305b904753c_Name">
    <vt:lpwstr>Public</vt:lpwstr>
  </property>
  <property fmtid="{D5CDD505-2E9C-101B-9397-08002B2CF9AE}" pid="7" name="MSIP_Label_50c06927-ec44-4f03-8449-5305b904753c_Application">
    <vt:lpwstr>Microsoft Azure Information Protection</vt:lpwstr>
  </property>
  <property fmtid="{D5CDD505-2E9C-101B-9397-08002B2CF9AE}" pid="8" name="MSIP_Label_50c06927-ec44-4f03-8449-5305b904753c_Extended_MSFT_Method">
    <vt:lpwstr>Automatic</vt:lpwstr>
  </property>
  <property fmtid="{D5CDD505-2E9C-101B-9397-08002B2CF9AE}" pid="9" name="Sensitivity">
    <vt:lpwstr>Public</vt:lpwstr>
  </property>
</Properties>
</file>